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C:\Users\PC\Desktop\dokumenti za kraj godine protokl\gotovo\FINANCIJSKI PLAN 2026\"/>
    </mc:Choice>
  </mc:AlternateContent>
  <xr:revisionPtr revIDLastSave="0" documentId="13_ncr:1_{A4E5E54C-0C2E-43A2-BEF7-E9234B97101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AŽETAK" sheetId="10" r:id="rId1"/>
    <sheet name=" Račun prihoda i rashoda" sheetId="3" r:id="rId2"/>
    <sheet name="Prihodi i rashodi po izvorima" sheetId="8" r:id="rId3"/>
    <sheet name="Rashodi prema funkcijskoj kl" sheetId="5" r:id="rId4"/>
    <sheet name="Račun financiranja" sheetId="6" state="hidden" r:id="rId5"/>
    <sheet name="Račun financiranja po izvorima" sheetId="9" state="hidden" r:id="rId6"/>
    <sheet name="POSEBNI DIO" sheetId="7" r:id="rId7"/>
  </sheets>
  <calcPr calcId="181029"/>
</workbook>
</file>

<file path=xl/calcChain.xml><?xml version="1.0" encoding="utf-8"?>
<calcChain xmlns="http://schemas.openxmlformats.org/spreadsheetml/2006/main">
  <c r="H14" i="3" l="1"/>
  <c r="H13" i="3" s="1"/>
  <c r="J14" i="3"/>
  <c r="J13" i="3" s="1"/>
  <c r="F31" i="8"/>
  <c r="C15" i="8"/>
  <c r="C14" i="8" s="1"/>
  <c r="F15" i="8"/>
  <c r="G64" i="3"/>
  <c r="H64" i="3"/>
  <c r="I64" i="3"/>
  <c r="J64" i="3"/>
  <c r="F64" i="3"/>
  <c r="G65" i="3"/>
  <c r="H65" i="3"/>
  <c r="I65" i="3"/>
  <c r="J65" i="3"/>
  <c r="G62" i="3"/>
  <c r="H62" i="3"/>
  <c r="I62" i="3"/>
  <c r="J62" i="3"/>
  <c r="F62" i="3"/>
  <c r="I114" i="7"/>
  <c r="H114" i="7"/>
  <c r="H113" i="7" s="1"/>
  <c r="G114" i="7"/>
  <c r="G113" i="7" s="1"/>
  <c r="D31" i="8" s="1"/>
  <c r="F114" i="7"/>
  <c r="E114" i="7"/>
  <c r="I113" i="7"/>
  <c r="F113" i="7"/>
  <c r="G14" i="3" s="1"/>
  <c r="G13" i="3" s="1"/>
  <c r="E113" i="7"/>
  <c r="F14" i="3" s="1"/>
  <c r="F13" i="3" s="1"/>
  <c r="G99" i="7"/>
  <c r="G97" i="7" s="1"/>
  <c r="G96" i="7" s="1"/>
  <c r="G23" i="7"/>
  <c r="H74" i="3" s="1"/>
  <c r="G11" i="7"/>
  <c r="H57" i="3" s="1"/>
  <c r="H56" i="3" s="1"/>
  <c r="G12" i="7"/>
  <c r="H59" i="3" s="1"/>
  <c r="H58" i="3" s="1"/>
  <c r="G16" i="3"/>
  <c r="F55" i="3"/>
  <c r="F57" i="3"/>
  <c r="F59" i="3"/>
  <c r="F58" i="3" s="1"/>
  <c r="F63" i="3"/>
  <c r="F65" i="3"/>
  <c r="F67" i="3"/>
  <c r="F68" i="3"/>
  <c r="F66" i="3" s="1"/>
  <c r="F69" i="3"/>
  <c r="F70" i="3"/>
  <c r="F71" i="3"/>
  <c r="F73" i="3"/>
  <c r="F74" i="3"/>
  <c r="F75" i="3"/>
  <c r="F76" i="3"/>
  <c r="F77" i="3"/>
  <c r="F78" i="3"/>
  <c r="F79" i="3"/>
  <c r="F80" i="3"/>
  <c r="F84" i="3"/>
  <c r="F85" i="3"/>
  <c r="F86" i="3"/>
  <c r="F87" i="3"/>
  <c r="F88" i="3"/>
  <c r="F91" i="3"/>
  <c r="F92" i="3"/>
  <c r="F93" i="3"/>
  <c r="F98" i="3"/>
  <c r="F99" i="3"/>
  <c r="F100" i="3"/>
  <c r="F101" i="3"/>
  <c r="F103" i="3"/>
  <c r="F102" i="3" s="1"/>
  <c r="G101" i="3"/>
  <c r="H101" i="3"/>
  <c r="I101" i="3"/>
  <c r="J101" i="3"/>
  <c r="G77" i="3"/>
  <c r="H77" i="3"/>
  <c r="I77" i="3"/>
  <c r="J77" i="3"/>
  <c r="G84" i="3"/>
  <c r="I84" i="3"/>
  <c r="J84" i="3"/>
  <c r="H84" i="3"/>
  <c r="H80" i="3"/>
  <c r="I80" i="3"/>
  <c r="J80" i="3"/>
  <c r="G80" i="3"/>
  <c r="H79" i="3"/>
  <c r="I79" i="3"/>
  <c r="J79" i="3"/>
  <c r="G79" i="3"/>
  <c r="H67" i="3"/>
  <c r="I39" i="7"/>
  <c r="I38" i="7"/>
  <c r="H39" i="7"/>
  <c r="H38" i="7" s="1"/>
  <c r="G39" i="7"/>
  <c r="G38" i="7" s="1"/>
  <c r="F39" i="7"/>
  <c r="F38" i="7" s="1"/>
  <c r="E39" i="7"/>
  <c r="E38" i="7" s="1"/>
  <c r="H10" i="7"/>
  <c r="I55" i="3" s="1"/>
  <c r="I54" i="3" s="1"/>
  <c r="F22" i="3"/>
  <c r="E58" i="7"/>
  <c r="I67" i="3"/>
  <c r="J67" i="3"/>
  <c r="G67" i="3"/>
  <c r="H87" i="3"/>
  <c r="I87" i="3"/>
  <c r="J87" i="3"/>
  <c r="G87" i="3"/>
  <c r="H99" i="3"/>
  <c r="I99" i="3"/>
  <c r="J99" i="3"/>
  <c r="H100" i="3"/>
  <c r="I100" i="3"/>
  <c r="J100" i="3"/>
  <c r="G100" i="3"/>
  <c r="G99" i="3"/>
  <c r="H63" i="3"/>
  <c r="I63" i="3"/>
  <c r="J63" i="3"/>
  <c r="H68" i="3"/>
  <c r="I68" i="3"/>
  <c r="J68" i="3"/>
  <c r="H69" i="3"/>
  <c r="I69" i="3"/>
  <c r="J69" i="3"/>
  <c r="H70" i="3"/>
  <c r="I70" i="3"/>
  <c r="J70" i="3"/>
  <c r="H71" i="3"/>
  <c r="I71" i="3"/>
  <c r="J71" i="3"/>
  <c r="H73" i="3"/>
  <c r="I73" i="3"/>
  <c r="J73" i="3"/>
  <c r="I74" i="3"/>
  <c r="J74" i="3"/>
  <c r="H75" i="3"/>
  <c r="I75" i="3"/>
  <c r="J75" i="3"/>
  <c r="H76" i="3"/>
  <c r="I76" i="3"/>
  <c r="J76" i="3"/>
  <c r="H78" i="3"/>
  <c r="I78" i="3"/>
  <c r="J78" i="3"/>
  <c r="H82" i="3"/>
  <c r="H81" i="3" s="1"/>
  <c r="I82" i="3"/>
  <c r="I81" i="3" s="1"/>
  <c r="J82" i="3"/>
  <c r="J81" i="3" s="1"/>
  <c r="H85" i="3"/>
  <c r="I85" i="3"/>
  <c r="J85" i="3"/>
  <c r="H86" i="3"/>
  <c r="I86" i="3"/>
  <c r="J86" i="3"/>
  <c r="H88" i="3"/>
  <c r="I88" i="3"/>
  <c r="J88" i="3"/>
  <c r="H91" i="3"/>
  <c r="I91" i="3"/>
  <c r="J91" i="3"/>
  <c r="H92" i="3"/>
  <c r="I92" i="3"/>
  <c r="J92" i="3"/>
  <c r="H93" i="3"/>
  <c r="I93" i="3"/>
  <c r="J93" i="3"/>
  <c r="H98" i="3"/>
  <c r="I98" i="3"/>
  <c r="J98" i="3"/>
  <c r="I103" i="3"/>
  <c r="J103" i="3"/>
  <c r="J102" i="3" s="1"/>
  <c r="G103" i="3"/>
  <c r="G102" i="3" s="1"/>
  <c r="G98" i="3"/>
  <c r="G93" i="3"/>
  <c r="G92" i="3"/>
  <c r="G91" i="3"/>
  <c r="G88" i="3"/>
  <c r="G86" i="3"/>
  <c r="G85" i="3"/>
  <c r="G82" i="3"/>
  <c r="G81" i="3" s="1"/>
  <c r="G78" i="3"/>
  <c r="G76" i="3"/>
  <c r="G75" i="3"/>
  <c r="G74" i="3"/>
  <c r="G73" i="3"/>
  <c r="G71" i="3"/>
  <c r="G70" i="3"/>
  <c r="G69" i="3"/>
  <c r="G68" i="3"/>
  <c r="G63" i="3"/>
  <c r="G59" i="3"/>
  <c r="G58" i="3" s="1"/>
  <c r="G57" i="3"/>
  <c r="G56" i="3" s="1"/>
  <c r="G55" i="3"/>
  <c r="G54" i="3" s="1"/>
  <c r="F15" i="3"/>
  <c r="F38" i="3"/>
  <c r="G30" i="3"/>
  <c r="H30" i="3"/>
  <c r="I30" i="3"/>
  <c r="J30" i="3"/>
  <c r="G27" i="3"/>
  <c r="H27" i="3"/>
  <c r="H26" i="3" s="1"/>
  <c r="I27" i="3"/>
  <c r="I26" i="3" s="1"/>
  <c r="J27" i="3"/>
  <c r="F27" i="3"/>
  <c r="E83" i="7"/>
  <c r="I110" i="7"/>
  <c r="I109" i="7" s="1"/>
  <c r="H110" i="7"/>
  <c r="H109" i="7" s="1"/>
  <c r="G110" i="7"/>
  <c r="G109" i="7" s="1"/>
  <c r="G108" i="7" s="1"/>
  <c r="F110" i="7"/>
  <c r="F109" i="7" s="1"/>
  <c r="E110" i="7"/>
  <c r="E109" i="7" s="1"/>
  <c r="E108" i="7" s="1"/>
  <c r="F106" i="7"/>
  <c r="F105" i="7" s="1"/>
  <c r="G106" i="7"/>
  <c r="G105" i="7" s="1"/>
  <c r="H106" i="7"/>
  <c r="H105" i="7" s="1"/>
  <c r="I106" i="7"/>
  <c r="I105" i="7" s="1"/>
  <c r="E106" i="7"/>
  <c r="E105" i="7" s="1"/>
  <c r="I83" i="7"/>
  <c r="F83" i="7"/>
  <c r="G83" i="7"/>
  <c r="G82" i="7" s="1"/>
  <c r="H83" i="7"/>
  <c r="J55" i="3"/>
  <c r="J54" i="3" s="1"/>
  <c r="F30" i="3"/>
  <c r="G58" i="7"/>
  <c r="G43" i="7" s="1"/>
  <c r="H39" i="3" s="1"/>
  <c r="H38" i="3" s="1"/>
  <c r="H37" i="3" s="1"/>
  <c r="H58" i="7"/>
  <c r="I58" i="7"/>
  <c r="F58" i="7"/>
  <c r="F43" i="7" s="1"/>
  <c r="G46" i="7"/>
  <c r="H46" i="7"/>
  <c r="I46" i="7"/>
  <c r="E46" i="7"/>
  <c r="F46" i="7"/>
  <c r="I102" i="3"/>
  <c r="J57" i="3"/>
  <c r="J56" i="3" s="1"/>
  <c r="H55" i="3"/>
  <c r="H54" i="3" s="1"/>
  <c r="F81" i="3"/>
  <c r="G40" i="3"/>
  <c r="H40" i="3"/>
  <c r="I40" i="3"/>
  <c r="J40" i="3"/>
  <c r="F40" i="3"/>
  <c r="F37" i="3"/>
  <c r="G26" i="3"/>
  <c r="F44" i="7"/>
  <c r="G44" i="7"/>
  <c r="H44" i="7"/>
  <c r="I44" i="7"/>
  <c r="I43" i="7" s="1"/>
  <c r="F33" i="8" s="1"/>
  <c r="F32" i="8" s="1"/>
  <c r="F63" i="7"/>
  <c r="F62" i="7" s="1"/>
  <c r="F82" i="7"/>
  <c r="H82" i="7"/>
  <c r="I82" i="7"/>
  <c r="E82" i="7"/>
  <c r="E44" i="7"/>
  <c r="G63" i="7"/>
  <c r="G62" i="7" s="1"/>
  <c r="H63" i="7"/>
  <c r="H62" i="7" s="1"/>
  <c r="I16" i="3" s="1"/>
  <c r="I63" i="7"/>
  <c r="I62" i="7" s="1"/>
  <c r="J16" i="3" s="1"/>
  <c r="F13" i="7"/>
  <c r="H13" i="7"/>
  <c r="I13" i="7"/>
  <c r="F90" i="7"/>
  <c r="F89" i="7" s="1"/>
  <c r="G90" i="7"/>
  <c r="G89" i="7" s="1"/>
  <c r="H36" i="3" s="1"/>
  <c r="H90" i="7"/>
  <c r="H89" i="7" s="1"/>
  <c r="I90" i="7"/>
  <c r="I89" i="7" s="1"/>
  <c r="J36" i="3" s="1"/>
  <c r="F101" i="7"/>
  <c r="F100" i="7" s="1"/>
  <c r="G101" i="7"/>
  <c r="G100" i="7" s="1"/>
  <c r="H101" i="7"/>
  <c r="H100" i="7" s="1"/>
  <c r="I101" i="7"/>
  <c r="I100" i="7" s="1"/>
  <c r="E36" i="7"/>
  <c r="G36" i="7"/>
  <c r="H23" i="3" s="1"/>
  <c r="H22" i="3" s="1"/>
  <c r="F36" i="7"/>
  <c r="G23" i="3" s="1"/>
  <c r="G22" i="3" s="1"/>
  <c r="E101" i="7"/>
  <c r="E100" i="7" s="1"/>
  <c r="I105" i="3"/>
  <c r="I104" i="3"/>
  <c r="J105" i="3"/>
  <c r="J104" i="3"/>
  <c r="H105" i="3"/>
  <c r="H104" i="3" s="1"/>
  <c r="F9" i="7"/>
  <c r="F34" i="10"/>
  <c r="F56" i="3"/>
  <c r="F54" i="3"/>
  <c r="F34" i="3"/>
  <c r="F33" i="3" s="1"/>
  <c r="B12" i="8" s="1"/>
  <c r="B11" i="8" s="1"/>
  <c r="F24" i="3"/>
  <c r="F19" i="3"/>
  <c r="F18" i="3"/>
  <c r="G10" i="10"/>
  <c r="H10" i="10"/>
  <c r="I10" i="10"/>
  <c r="J10" i="10"/>
  <c r="F10" i="10"/>
  <c r="G104" i="3"/>
  <c r="G105" i="3"/>
  <c r="F105" i="3"/>
  <c r="F104" i="3" s="1"/>
  <c r="J19" i="3"/>
  <c r="J18" i="3"/>
  <c r="J26" i="3"/>
  <c r="G19" i="3"/>
  <c r="G18" i="3"/>
  <c r="H19" i="3"/>
  <c r="H18" i="3" s="1"/>
  <c r="I19" i="3"/>
  <c r="I18" i="3"/>
  <c r="E9" i="7"/>
  <c r="J21" i="10"/>
  <c r="I21" i="10"/>
  <c r="H21" i="10"/>
  <c r="G21" i="10"/>
  <c r="F21" i="10"/>
  <c r="E13" i="7"/>
  <c r="I57" i="3"/>
  <c r="I56" i="3" s="1"/>
  <c r="E63" i="7"/>
  <c r="E62" i="7" s="1"/>
  <c r="H97" i="7"/>
  <c r="H96" i="7" s="1"/>
  <c r="E97" i="7"/>
  <c r="E96" i="7" s="1"/>
  <c r="I97" i="7"/>
  <c r="I96" i="7" s="1"/>
  <c r="F97" i="7"/>
  <c r="F96" i="7" s="1"/>
  <c r="E90" i="7"/>
  <c r="E89" i="7" s="1"/>
  <c r="H36" i="7"/>
  <c r="I23" i="3" s="1"/>
  <c r="I22" i="3" s="1"/>
  <c r="I36" i="7"/>
  <c r="J23" i="3" s="1"/>
  <c r="J22" i="3" s="1"/>
  <c r="F14" i="8"/>
  <c r="H43" i="7"/>
  <c r="E33" i="8" s="1"/>
  <c r="E32" i="8" s="1"/>
  <c r="G9" i="7"/>
  <c r="I34" i="10"/>
  <c r="I37" i="10" s="1"/>
  <c r="J34" i="10" s="1"/>
  <c r="J37" i="10" s="1"/>
  <c r="G25" i="3" l="1"/>
  <c r="G24" i="3" s="1"/>
  <c r="G39" i="3"/>
  <c r="G38" i="3" s="1"/>
  <c r="G37" i="3" s="1"/>
  <c r="C33" i="8"/>
  <c r="C32" i="8" s="1"/>
  <c r="I14" i="3"/>
  <c r="I13" i="3" s="1"/>
  <c r="E15" i="8"/>
  <c r="E14" i="8" s="1"/>
  <c r="E31" i="8"/>
  <c r="B15" i="8"/>
  <c r="B14" i="8" s="1"/>
  <c r="H108" i="7"/>
  <c r="I108" i="7"/>
  <c r="F12" i="3"/>
  <c r="B19" i="8" s="1"/>
  <c r="B18" i="8" s="1"/>
  <c r="F26" i="3"/>
  <c r="D15" i="8"/>
  <c r="D14" i="8" s="1"/>
  <c r="F108" i="7"/>
  <c r="G13" i="7"/>
  <c r="G8" i="7" s="1"/>
  <c r="H35" i="3" s="1"/>
  <c r="H34" i="3" s="1"/>
  <c r="H33" i="3" s="1"/>
  <c r="D12" i="8" s="1"/>
  <c r="D11" i="8" s="1"/>
  <c r="F83" i="3"/>
  <c r="B37" i="8"/>
  <c r="B36" i="8" s="1"/>
  <c r="F97" i="3"/>
  <c r="J61" i="3"/>
  <c r="I25" i="3"/>
  <c r="I24" i="3" s="1"/>
  <c r="I21" i="3" s="1"/>
  <c r="E17" i="8" s="1"/>
  <c r="E16" i="8" s="1"/>
  <c r="J39" i="3"/>
  <c r="J38" i="3" s="1"/>
  <c r="J37" i="3" s="1"/>
  <c r="J25" i="3"/>
  <c r="J24" i="3" s="1"/>
  <c r="J21" i="3" s="1"/>
  <c r="I39" i="3"/>
  <c r="I38" i="3" s="1"/>
  <c r="I37" i="3" s="1"/>
  <c r="H25" i="3"/>
  <c r="H24" i="3" s="1"/>
  <c r="H21" i="3" s="1"/>
  <c r="D17" i="8" s="1"/>
  <c r="D16" i="8" s="1"/>
  <c r="H103" i="3"/>
  <c r="H102" i="3" s="1"/>
  <c r="H61" i="3"/>
  <c r="I17" i="3"/>
  <c r="I15" i="3" s="1"/>
  <c r="E35" i="8"/>
  <c r="E34" i="8" s="1"/>
  <c r="E30" i="8"/>
  <c r="E37" i="8"/>
  <c r="E36" i="8" s="1"/>
  <c r="J17" i="3"/>
  <c r="J15" i="3" s="1"/>
  <c r="F35" i="8"/>
  <c r="F34" i="8" s="1"/>
  <c r="I88" i="7"/>
  <c r="H88" i="7"/>
  <c r="I36" i="3"/>
  <c r="H16" i="3"/>
  <c r="D35" i="8"/>
  <c r="D34" i="8" s="1"/>
  <c r="C31" i="8"/>
  <c r="C30" i="8" s="1"/>
  <c r="C37" i="8"/>
  <c r="C36" i="8" s="1"/>
  <c r="H17" i="3"/>
  <c r="G88" i="7"/>
  <c r="B31" i="8"/>
  <c r="B30" i="8" s="1"/>
  <c r="F30" i="8"/>
  <c r="F37" i="8"/>
  <c r="F36" i="8" s="1"/>
  <c r="F72" i="3"/>
  <c r="C35" i="8"/>
  <c r="C34" i="8" s="1"/>
  <c r="D30" i="8"/>
  <c r="F90" i="3"/>
  <c r="F89" i="3" s="1"/>
  <c r="D37" i="8"/>
  <c r="D36" i="8" s="1"/>
  <c r="D33" i="8"/>
  <c r="D32" i="8" s="1"/>
  <c r="H9" i="7"/>
  <c r="H8" i="7" s="1"/>
  <c r="I12" i="7"/>
  <c r="J59" i="3" s="1"/>
  <c r="J58" i="3" s="1"/>
  <c r="J53" i="3" s="1"/>
  <c r="I59" i="3"/>
  <c r="I58" i="3" s="1"/>
  <c r="I53" i="3" s="1"/>
  <c r="F61" i="3"/>
  <c r="F21" i="3"/>
  <c r="B17" i="8" s="1"/>
  <c r="B16" i="8" s="1"/>
  <c r="B10" i="8" s="1"/>
  <c r="F53" i="3"/>
  <c r="F96" i="3"/>
  <c r="F95" i="3" s="1"/>
  <c r="F13" i="10" s="1"/>
  <c r="B35" i="8"/>
  <c r="B34" i="8" s="1"/>
  <c r="E88" i="7"/>
  <c r="J97" i="3"/>
  <c r="J96" i="3" s="1"/>
  <c r="J95" i="3" s="1"/>
  <c r="J13" i="10" s="1"/>
  <c r="H97" i="3"/>
  <c r="I90" i="3"/>
  <c r="I89" i="3" s="1"/>
  <c r="I61" i="3"/>
  <c r="J83" i="3"/>
  <c r="H90" i="3"/>
  <c r="H89" i="3" s="1"/>
  <c r="H66" i="3"/>
  <c r="I66" i="3"/>
  <c r="E43" i="7"/>
  <c r="B33" i="8" s="1"/>
  <c r="B32" i="8" s="1"/>
  <c r="H72" i="3"/>
  <c r="G90" i="3"/>
  <c r="G89" i="3" s="1"/>
  <c r="I97" i="3"/>
  <c r="I96" i="3" s="1"/>
  <c r="I95" i="3" s="1"/>
  <c r="I13" i="10" s="1"/>
  <c r="J90" i="3"/>
  <c r="J89" i="3" s="1"/>
  <c r="H83" i="3"/>
  <c r="J72" i="3"/>
  <c r="G72" i="3"/>
  <c r="J66" i="3"/>
  <c r="I83" i="3"/>
  <c r="I72" i="3"/>
  <c r="E8" i="7"/>
  <c r="H53" i="3"/>
  <c r="G53" i="3"/>
  <c r="G61" i="3"/>
  <c r="G97" i="3"/>
  <c r="G96" i="3" s="1"/>
  <c r="G95" i="3" s="1"/>
  <c r="G13" i="10" s="1"/>
  <c r="G66" i="3"/>
  <c r="G17" i="3"/>
  <c r="G15" i="3" s="1"/>
  <c r="F88" i="7"/>
  <c r="G36" i="3"/>
  <c r="G83" i="3"/>
  <c r="G21" i="3"/>
  <c r="F8" i="7"/>
  <c r="C28" i="8" s="1"/>
  <c r="C27" i="8" s="1"/>
  <c r="C17" i="8" l="1"/>
  <c r="C16" i="8" s="1"/>
  <c r="I12" i="3"/>
  <c r="E19" i="8" s="1"/>
  <c r="E18" i="8" s="1"/>
  <c r="J12" i="3"/>
  <c r="F19" i="8" s="1"/>
  <c r="F18" i="8" s="1"/>
  <c r="G12" i="3"/>
  <c r="C19" i="8" s="1"/>
  <c r="C18" i="8" s="1"/>
  <c r="H15" i="3"/>
  <c r="F60" i="3"/>
  <c r="F52" i="3" s="1"/>
  <c r="F12" i="10" s="1"/>
  <c r="F11" i="10" s="1"/>
  <c r="F17" i="8"/>
  <c r="F16" i="8" s="1"/>
  <c r="H96" i="3"/>
  <c r="H95" i="3" s="1"/>
  <c r="H13" i="10" s="1"/>
  <c r="G7" i="7"/>
  <c r="G6" i="7" s="1"/>
  <c r="D28" i="8"/>
  <c r="D27" i="8" s="1"/>
  <c r="D26" i="8" s="1"/>
  <c r="J60" i="3"/>
  <c r="J52" i="3" s="1"/>
  <c r="J12" i="10" s="1"/>
  <c r="J11" i="10" s="1"/>
  <c r="C26" i="8"/>
  <c r="G35" i="3"/>
  <c r="G34" i="3" s="1"/>
  <c r="G33" i="3" s="1"/>
  <c r="C12" i="8" s="1"/>
  <c r="C11" i="8" s="1"/>
  <c r="I9" i="7"/>
  <c r="I8" i="7" s="1"/>
  <c r="I7" i="7" s="1"/>
  <c r="I6" i="7" s="1"/>
  <c r="H60" i="3"/>
  <c r="H52" i="3" s="1"/>
  <c r="H7" i="7"/>
  <c r="H6" i="7" s="1"/>
  <c r="I35" i="3"/>
  <c r="I34" i="3" s="1"/>
  <c r="I33" i="3" s="1"/>
  <c r="E12" i="8" s="1"/>
  <c r="E11" i="8" s="1"/>
  <c r="E28" i="8"/>
  <c r="E27" i="8" s="1"/>
  <c r="E26" i="8" s="1"/>
  <c r="I60" i="3"/>
  <c r="I52" i="3" s="1"/>
  <c r="I51" i="3" s="1"/>
  <c r="F11" i="3"/>
  <c r="F10" i="3" s="1"/>
  <c r="E7" i="7"/>
  <c r="E6" i="7" s="1"/>
  <c r="G60" i="3"/>
  <c r="G52" i="3" s="1"/>
  <c r="G51" i="3" s="1"/>
  <c r="C12" i="5" s="1"/>
  <c r="C11" i="5" s="1"/>
  <c r="C10" i="5" s="1"/>
  <c r="B28" i="8"/>
  <c r="B27" i="8" s="1"/>
  <c r="B26" i="8" s="1"/>
  <c r="F7" i="7"/>
  <c r="F6" i="7" s="1"/>
  <c r="F28" i="8" l="1"/>
  <c r="F27" i="8" s="1"/>
  <c r="F26" i="8" s="1"/>
  <c r="H12" i="3"/>
  <c r="H11" i="3" s="1"/>
  <c r="H9" i="10" s="1"/>
  <c r="H8" i="10" s="1"/>
  <c r="E10" i="8"/>
  <c r="C10" i="8"/>
  <c r="G11" i="3"/>
  <c r="G10" i="3" s="1"/>
  <c r="J35" i="3"/>
  <c r="J34" i="3" s="1"/>
  <c r="J33" i="3" s="1"/>
  <c r="J11" i="3" s="1"/>
  <c r="E12" i="5"/>
  <c r="E11" i="5" s="1"/>
  <c r="E10" i="5" s="1"/>
  <c r="H51" i="3"/>
  <c r="I11" i="3"/>
  <c r="I10" i="3" s="1"/>
  <c r="I12" i="10"/>
  <c r="I11" i="10" s="1"/>
  <c r="J51" i="3"/>
  <c r="G12" i="10"/>
  <c r="G11" i="10" s="1"/>
  <c r="F51" i="3"/>
  <c r="B12" i="5" s="1"/>
  <c r="B11" i="5" s="1"/>
  <c r="B10" i="5" s="1"/>
  <c r="F9" i="10"/>
  <c r="F8" i="10" s="1"/>
  <c r="F14" i="10" s="1"/>
  <c r="F22" i="10" s="1"/>
  <c r="F28" i="10" s="1"/>
  <c r="G27" i="10" s="1"/>
  <c r="H12" i="10"/>
  <c r="H11" i="10" s="1"/>
  <c r="G9" i="10"/>
  <c r="G8" i="10" s="1"/>
  <c r="D19" i="8" l="1"/>
  <c r="D18" i="8" s="1"/>
  <c r="D10" i="8" s="1"/>
  <c r="H14" i="10"/>
  <c r="H22" i="10" s="1"/>
  <c r="F12" i="8"/>
  <c r="F11" i="8" s="1"/>
  <c r="F10" i="8" s="1"/>
  <c r="H10" i="3"/>
  <c r="F12" i="5"/>
  <c r="F11" i="5" s="1"/>
  <c r="F10" i="5" s="1"/>
  <c r="D12" i="5"/>
  <c r="D11" i="5" s="1"/>
  <c r="D10" i="5" s="1"/>
  <c r="I9" i="10"/>
  <c r="I8" i="10" s="1"/>
  <c r="I14" i="10" s="1"/>
  <c r="I22" i="10" s="1"/>
  <c r="J9" i="10"/>
  <c r="J8" i="10" s="1"/>
  <c r="J14" i="10" s="1"/>
  <c r="J22" i="10" s="1"/>
  <c r="J10" i="3"/>
  <c r="G14" i="10"/>
  <c r="G22" i="10" s="1"/>
  <c r="F29" i="10"/>
  <c r="F36" i="10"/>
  <c r="F37" i="10" s="1"/>
  <c r="G34" i="10" s="1"/>
  <c r="G28" i="10" l="1"/>
  <c r="G36" i="10"/>
  <c r="G37" i="10" s="1"/>
  <c r="G29" i="10" l="1"/>
  <c r="H28" i="10" l="1"/>
  <c r="I27" i="10" s="1"/>
  <c r="H29" i="10" l="1"/>
  <c r="I28" i="10"/>
  <c r="J27" i="10" s="1"/>
  <c r="J28" i="10" l="1"/>
  <c r="J29" i="10" s="1"/>
  <c r="I29" i="10"/>
</calcChain>
</file>

<file path=xl/sharedStrings.xml><?xml version="1.0" encoding="utf-8"?>
<sst xmlns="http://schemas.openxmlformats.org/spreadsheetml/2006/main" count="464" uniqueCount="229">
  <si>
    <t>PRIHODI UKUPNO</t>
  </si>
  <si>
    <t>RASHODI UKUPNO</t>
  </si>
  <si>
    <t>NETO FINANCIRANJE</t>
  </si>
  <si>
    <t>Naziv prihoda</t>
  </si>
  <si>
    <t xml:space="preserve">A. RAČUN PRIHODA I RASHODA </t>
  </si>
  <si>
    <t>Razred</t>
  </si>
  <si>
    <t>Skupina</t>
  </si>
  <si>
    <t>Prihodi poslovanja</t>
  </si>
  <si>
    <t>Prihodi od prodaje nefinancijske imovine</t>
  </si>
  <si>
    <t>Naziv rashoda</t>
  </si>
  <si>
    <t>Rashodi poslovanja</t>
  </si>
  <si>
    <t>Rashodi za zaposlene</t>
  </si>
  <si>
    <t>Rashodi za nabavu nefinancijske imovine</t>
  </si>
  <si>
    <t>RASHODI PREMA FUNKCIJSKOJ KLASIFIKACIJI</t>
  </si>
  <si>
    <t>UKUPNI RASHODI</t>
  </si>
  <si>
    <t>Primici od financijske imovine i zaduživanja</t>
  </si>
  <si>
    <t>Izdaci za financijsku imovinu i otplate zajmova</t>
  </si>
  <si>
    <t>II. POSEBNI DIO</t>
  </si>
  <si>
    <t>I. OPĆI DIO</t>
  </si>
  <si>
    <t>Šifra</t>
  </si>
  <si>
    <t xml:space="preserve">Naziv </t>
  </si>
  <si>
    <t>Materijalni rashodi</t>
  </si>
  <si>
    <t>Primici od zaduživanja</t>
  </si>
  <si>
    <t>Izdaci za otplatu glavnice primljenih kredita i zajmova</t>
  </si>
  <si>
    <t>A) SAŽETAK RAČUNA PRIHODA I RASHODA</t>
  </si>
  <si>
    <t>B) SAŽETAK RAČUNA FINANCIRANJA</t>
  </si>
  <si>
    <t>Projekcija 
za 2025.</t>
  </si>
  <si>
    <t>Prihodi od prodaje proizvedene dugotrajne imovine</t>
  </si>
  <si>
    <t>Pomoći iz inozemstva i od subjekata unutar općeg proračuna</t>
  </si>
  <si>
    <t>…</t>
  </si>
  <si>
    <t>Prihodi iz nadležnog proračuna i od HZZO-a temeljem ugovornih obveza</t>
  </si>
  <si>
    <t>Rashodi za nabavu proizvedene dugotrajne imovine</t>
  </si>
  <si>
    <t>Naziv</t>
  </si>
  <si>
    <t>FINANCIJSKI PLAN PRORAČUNSKOG KORISNIKA JEDINICE LOKALNE I PODRUČNE (REGIONALNE) SAMOUPRAVE 
ZA 2024. I PROJEKCIJA ZA 2025. I 2026. GODINU</t>
  </si>
  <si>
    <t>Plan za 2024.</t>
  </si>
  <si>
    <t>Projekcija 
za 2026.</t>
  </si>
  <si>
    <t>Izvršenje 2022.</t>
  </si>
  <si>
    <t>Plan 2023.</t>
  </si>
  <si>
    <t>EUR</t>
  </si>
  <si>
    <t>6 PRIHODI POSLOVANJA</t>
  </si>
  <si>
    <t>7 PRIHODI OD PRODAJE NEFINANCIJSKE IMOVINE</t>
  </si>
  <si>
    <t>3 RASHODI  POSLOVANJA</t>
  </si>
  <si>
    <t>4 RASHODI ZA NABAVU NEFINANCIJSKE IMOVINE</t>
  </si>
  <si>
    <t>8 PRIMICI OD FINANCIJSKE IMOVINE I ZADUŽIVANJA</t>
  </si>
  <si>
    <t>5 IZDACI ZA FINANCIJSKU IMOVINU I OTPLATE ZAJMOVA</t>
  </si>
  <si>
    <t>PRIHODI POSLOVANJA PREMA EKONOMSKOJ KLASIFIKACIJI</t>
  </si>
  <si>
    <t>RASHODI POSLOVANJA PREMA EKONOMSKOJ KLASIFIKACIJI</t>
  </si>
  <si>
    <t>PRIHODI POSLOVANJA PREMA IZVORIMA FINANCIRANJA</t>
  </si>
  <si>
    <t>RASHODI POSLOVANJA PREMA IZVORIMA FINANCIRANJA</t>
  </si>
  <si>
    <t>Brojčana oznaka i naziv</t>
  </si>
  <si>
    <t>1 Opći prihodi i primici</t>
  </si>
  <si>
    <t xml:space="preserve">  11 Opći prihodi i primici</t>
  </si>
  <si>
    <t>3 Vlastiti prihodi</t>
  </si>
  <si>
    <t xml:space="preserve">  31 Vlastiti prihodi</t>
  </si>
  <si>
    <t>B. RAČUN FINANCIRANJA PREMA EKONOMSKOJ KLASIFIKACIJI</t>
  </si>
  <si>
    <t>B. RAČUN FINANCIRANJA PREMA IZVORIMA FINANCIRANJA</t>
  </si>
  <si>
    <t>PRIMICI UKUPNO</t>
  </si>
  <si>
    <t>8 Namjenski primici od zaduživanja</t>
  </si>
  <si>
    <t xml:space="preserve">  81 Namjenski primici od zaduživanja</t>
  </si>
  <si>
    <t>IZDACI UKUPNO</t>
  </si>
  <si>
    <t>D) VIŠEGODIŠNJI PLAN URAVNOTEŽENJA</t>
  </si>
  <si>
    <t>RAZLIKA - VIŠAK / MANJAK</t>
  </si>
  <si>
    <t>VIŠAK / MANJAK + NETO FINANCIRANJE</t>
  </si>
  <si>
    <t xml:space="preserve">C) PRENESENI VIŠAK ILI PRENESENI MANJAK </t>
  </si>
  <si>
    <t>PRIJENOS VIŠKA / MANJKA IZ PRETHODNE(IH) GODINE</t>
  </si>
  <si>
    <t>PRIJENOS VIŠKA / MANJKA U SLJEDEĆE RAZDOBLJE</t>
  </si>
  <si>
    <t>VIŠAK / MANJAK + NETO FINANCIRANJE + PRIJENOS VIŠKA / MANJKA IZ PRETHODNE(IH) GODINE - PRIJENOS VIŠKA / MANJKA U SLJEDEĆE RAZDOBLJE</t>
  </si>
  <si>
    <t>VIŠAK / MANJAK IZ PRETHODNE(IH) GODINE KOJI ĆE SE RASPOREDITI / POKRITI</t>
  </si>
  <si>
    <t>VIŠAK / MANJAK TEKUĆE GODINE</t>
  </si>
  <si>
    <t>Pomoći proračunskim korisnicima iz proračuna koji im nije nadležan</t>
  </si>
  <si>
    <t>Kapitalne pomoći iz nenadležnog proračuna - PK</t>
  </si>
  <si>
    <t>Prihodi od imovine</t>
  </si>
  <si>
    <t>Prihodi od financijske imovine</t>
  </si>
  <si>
    <t>Kamate na sredstva i depozite po viđenju</t>
  </si>
  <si>
    <t>Prihodi od upravnih i administrativnih pristojbi, pristojbi po posebnim propisima i naknada</t>
  </si>
  <si>
    <t>Prihodi po posebnim propisima</t>
  </si>
  <si>
    <t>Ostali nespomenuti prihodi</t>
  </si>
  <si>
    <t xml:space="preserve"> Prihodi od prodaje proizvoda i robe te pruženih usluga i prihodi od donacija</t>
  </si>
  <si>
    <t>Prihodi od prodaje proizvoda i robe te pruženih usluga</t>
  </si>
  <si>
    <t>Prihodi od prodaje proizvoda i robe</t>
  </si>
  <si>
    <t>Prihodi od pružanja usluga</t>
  </si>
  <si>
    <t>Prihodi iz nadležnog proračuna za financiranje redovne djelatnosti proračunskih korisnika</t>
  </si>
  <si>
    <t>Prihodi za financiranje rashoda poslovanja</t>
  </si>
  <si>
    <t>Prihodi za financiranje rashoda za nabavu nefinancijske imovine</t>
  </si>
  <si>
    <t>Kazne, upravne mjere i ostali prihodi</t>
  </si>
  <si>
    <t>Kazne i upravne mjere</t>
  </si>
  <si>
    <t>Ostale kazne</t>
  </si>
  <si>
    <t>Ostali prihodi</t>
  </si>
  <si>
    <t>Plaće (Bruto)</t>
  </si>
  <si>
    <t>Plaće za redovan rad</t>
  </si>
  <si>
    <t>Ostali rashodi za zaposlene</t>
  </si>
  <si>
    <t>Doprinosi za zdravstveno osiguranje</t>
  </si>
  <si>
    <t>Naknade troškova zaposlenima</t>
  </si>
  <si>
    <t>Službena putovanja</t>
  </si>
  <si>
    <t>Stručno usavršavanje zaposlenika</t>
  </si>
  <si>
    <t>Uredski materijal i ostali materijalni rashodi</t>
  </si>
  <si>
    <t>Energija</t>
  </si>
  <si>
    <t>Sitni inventar</t>
  </si>
  <si>
    <t>Usluge, telefona, pošte i prijevoza</t>
  </si>
  <si>
    <t>Usluge tekućeg i investicijskog održavanja</t>
  </si>
  <si>
    <t>Usluge promidžbe i informiranja</t>
  </si>
  <si>
    <t>Komunalne usluge</t>
  </si>
  <si>
    <t>Intelektualne i osobne usluge</t>
  </si>
  <si>
    <t>Računalne usluge</t>
  </si>
  <si>
    <t>Ostale usuge</t>
  </si>
  <si>
    <t>Premije osiguranja</t>
  </si>
  <si>
    <t>Reprezentacija</t>
  </si>
  <si>
    <t>Financijski rashodi</t>
  </si>
  <si>
    <t>Bankarske usluge i usluge platnog prometa</t>
  </si>
  <si>
    <t>Uredska oprema i namještaj</t>
  </si>
  <si>
    <t>Oprema za održavanje i zaštitu</t>
  </si>
  <si>
    <t>Knjige za knjižnice</t>
  </si>
  <si>
    <t>Pohranjene knjige, umjetnička djela i slične vrijednosti</t>
  </si>
  <si>
    <t>12 Opći prihodi i primici proračunskih korisnika</t>
  </si>
  <si>
    <t xml:space="preserve">11 Opći prihodi i primici </t>
  </si>
  <si>
    <t>08 Rekreacija, koltura i religija</t>
  </si>
  <si>
    <t>0860 Rashodi za rekreaciju, kulturu i religiju koji nisu drugdje svrstane</t>
  </si>
  <si>
    <t xml:space="preserve"> OPĆI PRIHODI I PRIMICI</t>
  </si>
  <si>
    <t xml:space="preserve"> 31</t>
  </si>
  <si>
    <t>1.1.</t>
  </si>
  <si>
    <t>3111</t>
  </si>
  <si>
    <t>3121</t>
  </si>
  <si>
    <t>3132</t>
  </si>
  <si>
    <t xml:space="preserve"> 32</t>
  </si>
  <si>
    <t>3221</t>
  </si>
  <si>
    <t>3223</t>
  </si>
  <si>
    <t>3233</t>
  </si>
  <si>
    <t>3237</t>
  </si>
  <si>
    <t>3238</t>
  </si>
  <si>
    <t>3239</t>
  </si>
  <si>
    <t>42</t>
  </si>
  <si>
    <t>4241</t>
  </si>
  <si>
    <t>34</t>
  </si>
  <si>
    <t>3431</t>
  </si>
  <si>
    <t>32</t>
  </si>
  <si>
    <t>3211</t>
  </si>
  <si>
    <t>3213</t>
  </si>
  <si>
    <t>3225</t>
  </si>
  <si>
    <t>3231</t>
  </si>
  <si>
    <t>3232</t>
  </si>
  <si>
    <t>3234</t>
  </si>
  <si>
    <t>3292</t>
  </si>
  <si>
    <t>3293</t>
  </si>
  <si>
    <t>4221</t>
  </si>
  <si>
    <t>4223</t>
  </si>
  <si>
    <t>Doprinosi za obvezno zdravstveno osiguranje</t>
  </si>
  <si>
    <t>Ostale usluge</t>
  </si>
  <si>
    <t>Usluge telefona, pošte i prijevoza</t>
  </si>
  <si>
    <t>Knjige</t>
  </si>
  <si>
    <t>KULTURA</t>
  </si>
  <si>
    <t>3241</t>
  </si>
  <si>
    <t xml:space="preserve">Naknade troškova osobama izvan radnog odnosa     </t>
  </si>
  <si>
    <t>3294</t>
  </si>
  <si>
    <t>3299</t>
  </si>
  <si>
    <t>Članarine</t>
  </si>
  <si>
    <t>Ostali nespomenuti rashodi poslovanja</t>
  </si>
  <si>
    <t>Knjige u knjižnicama</t>
  </si>
  <si>
    <t>1.2.</t>
  </si>
  <si>
    <t>Prihodi od poreza, imovine, pristojbi i kazni</t>
  </si>
  <si>
    <t>Prihodi od poreza, imovine, pristojbi i kazni proračunskih korisnika</t>
  </si>
  <si>
    <t>3214</t>
  </si>
  <si>
    <t>Ostale naknade troškova zaposlenicima</t>
  </si>
  <si>
    <t>Vlastiti prihodi proračunkih korisnika</t>
  </si>
  <si>
    <t>Usluge tekućeg i investicijsog održavanja</t>
  </si>
  <si>
    <t>3212</t>
  </si>
  <si>
    <t>Naknada za prijevoz, za rad na terenu i odvojeni život</t>
  </si>
  <si>
    <t>9.3.</t>
  </si>
  <si>
    <t>Vlastiti prihodi i primici - preneseni višak</t>
  </si>
  <si>
    <t>Uređaji, strojevi i oprema za ostale namjene</t>
  </si>
  <si>
    <t>Naknade za prijevoz, za rad na terenu i odvojeni život</t>
  </si>
  <si>
    <t xml:space="preserve">Ostali nespomenuti rashodi poslovanja </t>
  </si>
  <si>
    <t>Tekuće donacije</t>
  </si>
  <si>
    <t>Ostale naknade troškova zaposlenima</t>
  </si>
  <si>
    <t>Materijal i sirovine</t>
  </si>
  <si>
    <t>Naknade troškova osobama izvan radnog odnosa</t>
  </si>
  <si>
    <t>9 Višak</t>
  </si>
  <si>
    <t>PROGRAM 1003</t>
  </si>
  <si>
    <t xml:space="preserve">Aktivnost A100306 </t>
  </si>
  <si>
    <t>Financiranje Narodne knjižnice i čitaonice u Klisu</t>
  </si>
  <si>
    <t xml:space="preserve">Kapitalni projekt K100301 </t>
  </si>
  <si>
    <t>Kapitalna ulaganja u Narodnu knjižnicu i čitaonicu u Klisu</t>
  </si>
  <si>
    <t>3222</t>
  </si>
  <si>
    <t>3224</t>
  </si>
  <si>
    <t>Materijal i djelovi za tekuće održavanje</t>
  </si>
  <si>
    <t>3236</t>
  </si>
  <si>
    <t>Zdravstvene i veterinarske usluge</t>
  </si>
  <si>
    <t>3295</t>
  </si>
  <si>
    <t>Pristojbe i naknade</t>
  </si>
  <si>
    <t>4222</t>
  </si>
  <si>
    <t>Komunikacijska oprema</t>
  </si>
  <si>
    <t>2.2.</t>
  </si>
  <si>
    <t>3432</t>
  </si>
  <si>
    <t>3434</t>
  </si>
  <si>
    <t>Ostali nespomenuti financijski rashodi</t>
  </si>
  <si>
    <t>Negativne tečajne razlike zbog primjene valutne klauze</t>
  </si>
  <si>
    <t xml:space="preserve">Donacije od pravnih i fizičkih osoba izvan općeg proračuna i povrat donacija po protestiranim jamstvima </t>
  </si>
  <si>
    <t>Kapitalne donacije</t>
  </si>
  <si>
    <t>Materijal i dijelovi za tekuće i investicijsko održavanje</t>
  </si>
  <si>
    <t>Tekuće pomoći iz nenadležnog proračuna - PK</t>
  </si>
  <si>
    <t>2 Vlastiti prihodi</t>
  </si>
  <si>
    <t>22 Vlastiti prihodi proračunskih korisnika</t>
  </si>
  <si>
    <t>Projekcija proračuna
za 2027.</t>
  </si>
  <si>
    <t>Sitni inventar i auto gume</t>
  </si>
  <si>
    <t>Upravne i administrativne pristojbe</t>
  </si>
  <si>
    <t>Ostale pristojbe i naknade</t>
  </si>
  <si>
    <t>Kratkoroćni projekt mobilnosti</t>
  </si>
  <si>
    <t>Vlastiti prihodi i primici - preneseni višak POMOĆI</t>
  </si>
  <si>
    <t>Vlastiti prihodi i primici - preneseni višak VLASTITA SREDSTVA</t>
  </si>
  <si>
    <t>Aktivnost T100304</t>
  </si>
  <si>
    <t>FINANCIJSKI PLAN NARODNE KNJIŽNICE I ČITAONICE KLIS 
ZA 2026. I PROJEKCIJA ZA 2027. I 2028. GODINU</t>
  </si>
  <si>
    <t>Izvršenje 2024.</t>
  </si>
  <si>
    <t>Plan 2025.</t>
  </si>
  <si>
    <t>Proračun za 2026.</t>
  </si>
  <si>
    <t>Projekcija proračuna
za 2028.</t>
  </si>
  <si>
    <t>3235</t>
  </si>
  <si>
    <t>Zakupnine i najamnine</t>
  </si>
  <si>
    <t>4227</t>
  </si>
  <si>
    <t>5.1.</t>
  </si>
  <si>
    <t>5.0.</t>
  </si>
  <si>
    <t>Pomoći iz državnog proračuna</t>
  </si>
  <si>
    <t>Programi Unije</t>
  </si>
  <si>
    <t>40 Pomoći</t>
  </si>
  <si>
    <t>44 Pomoći iz državnog proračuna</t>
  </si>
  <si>
    <t>51 Programi Unije</t>
  </si>
  <si>
    <t xml:space="preserve">51 Programi Unije </t>
  </si>
  <si>
    <t>50 Pomoći iz državnog proračuna</t>
  </si>
  <si>
    <t>50 Pomoći</t>
  </si>
  <si>
    <t>Pomoći od međunarodnih organizacija te institucija i tijela EU</t>
  </si>
  <si>
    <t>Tekuće pomoći od institucija i tijela EU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</si>
</sst>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€-1]"/>
  </numFmts>
  <fonts count="28" x14ac:knownFonts="1">
    <font>
      <sz val="11"/>
      <color theme="1"/>
      <name val="Calibri"/>
      <family val="2"/>
      <charset val="238"/>
      <scheme val="minor"/>
    </font>
    <font>
      <b/>
      <sz val="14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4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b/>
      <sz val="10"/>
      <name val="Arial"/>
      <family val="2"/>
      <charset val="238"/>
    </font>
    <font>
      <sz val="12"/>
      <color indexed="8"/>
      <name val="Arial"/>
      <family val="2"/>
      <charset val="238"/>
    </font>
    <font>
      <b/>
      <i/>
      <sz val="9"/>
      <color indexed="8"/>
      <name val="Arial"/>
      <family val="2"/>
      <charset val="238"/>
    </font>
    <font>
      <i/>
      <sz val="10"/>
      <color indexed="8"/>
      <name val="Arial"/>
      <family val="2"/>
      <charset val="238"/>
    </font>
    <font>
      <b/>
      <sz val="12"/>
      <name val="Arial"/>
      <family val="2"/>
      <charset val="238"/>
    </font>
    <font>
      <b/>
      <sz val="14"/>
      <name val="Arial"/>
      <family val="2"/>
      <charset val="238"/>
    </font>
    <font>
      <sz val="14"/>
      <name val="Arial"/>
      <family val="2"/>
      <charset val="238"/>
    </font>
    <font>
      <b/>
      <sz val="8"/>
      <color indexed="8"/>
      <name val="Arial"/>
      <family val="2"/>
      <charset val="238"/>
    </font>
    <font>
      <sz val="11"/>
      <name val="Calibri"/>
      <family val="2"/>
      <charset val="238"/>
    </font>
    <font>
      <sz val="11"/>
      <color theme="1"/>
      <name val="Calibri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0"/>
      <color rgb="FF000000"/>
      <name val="Arial"/>
      <family val="2"/>
      <charset val="238"/>
    </font>
    <font>
      <sz val="10"/>
      <color rgb="FFFF0000"/>
      <name val="Arial"/>
      <family val="2"/>
      <charset val="238"/>
    </font>
    <font>
      <sz val="9"/>
      <color theme="1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4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7" fillId="0" borderId="0"/>
    <xf numFmtId="0" fontId="17" fillId="0" borderId="0"/>
  </cellStyleXfs>
  <cellXfs count="222">
    <xf numFmtId="0" fontId="0" fillId="0" borderId="0" xfId="0"/>
    <xf numFmtId="0" fontId="1" fillId="0" borderId="0" xfId="0" applyNumberFormat="1" applyFont="1" applyFill="1" applyBorder="1" applyAlignment="1" applyProtection="1">
      <alignment horizontal="left" wrapText="1"/>
    </xf>
    <xf numFmtId="0" fontId="3" fillId="0" borderId="0" xfId="0" applyNumberFormat="1" applyFont="1" applyFill="1" applyBorder="1" applyAlignment="1" applyProtection="1">
      <alignment wrapText="1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9" fillId="0" borderId="2" xfId="0" applyFont="1" applyBorder="1" applyAlignment="1">
      <alignment horizontal="center" vertical="center"/>
    </xf>
    <xf numFmtId="3" fontId="2" fillId="2" borderId="3" xfId="0" applyNumberFormat="1" applyFont="1" applyFill="1" applyBorder="1" applyAlignment="1">
      <alignment horizontal="right"/>
    </xf>
    <xf numFmtId="3" fontId="2" fillId="2" borderId="1" xfId="0" applyNumberFormat="1" applyFont="1" applyFill="1" applyBorder="1" applyAlignment="1">
      <alignment horizontal="right"/>
    </xf>
    <xf numFmtId="3" fontId="2" fillId="2" borderId="1" xfId="0" applyNumberFormat="1" applyFont="1" applyFill="1" applyBorder="1" applyAlignment="1" applyProtection="1">
      <alignment horizontal="right" wrapText="1"/>
    </xf>
    <xf numFmtId="0" fontId="8" fillId="2" borderId="1" xfId="0" applyNumberFormat="1" applyFont="1" applyFill="1" applyBorder="1" applyAlignment="1" applyProtection="1">
      <alignment horizontal="left" vertical="center" wrapText="1"/>
    </xf>
    <xf numFmtId="0" fontId="6" fillId="2" borderId="1" xfId="0" quotePrefix="1" applyFont="1" applyFill="1" applyBorder="1" applyAlignment="1">
      <alignment horizontal="left" vertical="center"/>
    </xf>
    <xf numFmtId="0" fontId="7" fillId="2" borderId="1" xfId="0" quotePrefix="1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8" fillId="2" borderId="1" xfId="0" applyNumberFormat="1" applyFont="1" applyFill="1" applyBorder="1" applyAlignment="1" applyProtection="1">
      <alignment horizontal="left" vertical="center"/>
    </xf>
    <xf numFmtId="0" fontId="6" fillId="2" borderId="1" xfId="0" applyNumberFormat="1" applyFont="1" applyFill="1" applyBorder="1" applyAlignment="1" applyProtection="1">
      <alignment horizontal="left" vertical="center" wrapText="1"/>
    </xf>
    <xf numFmtId="0" fontId="7" fillId="2" borderId="1" xfId="0" quotePrefix="1" applyFont="1" applyFill="1" applyBorder="1" applyAlignment="1">
      <alignment horizontal="left" vertical="center" wrapText="1"/>
    </xf>
    <xf numFmtId="0" fontId="5" fillId="3" borderId="3" xfId="0" applyNumberFormat="1" applyFont="1" applyFill="1" applyBorder="1" applyAlignment="1" applyProtection="1">
      <alignment horizontal="center" vertical="center" wrapText="1"/>
    </xf>
    <xf numFmtId="0" fontId="5" fillId="3" borderId="1" xfId="0" applyNumberFormat="1" applyFont="1" applyFill="1" applyBorder="1" applyAlignment="1" applyProtection="1">
      <alignment horizontal="center" vertical="center" wrapText="1"/>
    </xf>
    <xf numFmtId="0" fontId="1" fillId="0" borderId="0" xfId="0" quotePrefix="1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/>
    <xf numFmtId="0" fontId="8" fillId="2" borderId="1" xfId="0" applyNumberFormat="1" applyFont="1" applyFill="1" applyBorder="1" applyAlignment="1" applyProtection="1">
      <alignment vertical="center" wrapText="1"/>
    </xf>
    <xf numFmtId="0" fontId="6" fillId="2" borderId="1" xfId="0" applyNumberFormat="1" applyFont="1" applyFill="1" applyBorder="1" applyAlignment="1" applyProtection="1">
      <alignment vertical="center" wrapText="1"/>
    </xf>
    <xf numFmtId="0" fontId="8" fillId="2" borderId="1" xfId="0" quotePrefix="1" applyFont="1" applyFill="1" applyBorder="1" applyAlignment="1">
      <alignment horizontal="left" vertical="center"/>
    </xf>
    <xf numFmtId="0" fontId="5" fillId="0" borderId="4" xfId="0" quotePrefix="1" applyFont="1" applyBorder="1" applyAlignment="1">
      <alignment horizontal="left" wrapText="1"/>
    </xf>
    <xf numFmtId="0" fontId="5" fillId="0" borderId="5" xfId="0" quotePrefix="1" applyFont="1" applyBorder="1" applyAlignment="1">
      <alignment horizontal="left" wrapText="1"/>
    </xf>
    <xf numFmtId="0" fontId="5" fillId="0" borderId="5" xfId="0" quotePrefix="1" applyFont="1" applyBorder="1" applyAlignment="1">
      <alignment horizontal="center" wrapText="1"/>
    </xf>
    <xf numFmtId="0" fontId="5" fillId="0" borderId="5" xfId="0" quotePrefix="1" applyNumberFormat="1" applyFont="1" applyFill="1" applyBorder="1" applyAlignment="1" applyProtection="1">
      <alignment horizontal="left"/>
    </xf>
    <xf numFmtId="3" fontId="5" fillId="4" borderId="1" xfId="0" applyNumberFormat="1" applyFont="1" applyFill="1" applyBorder="1" applyAlignment="1">
      <alignment horizontal="right"/>
    </xf>
    <xf numFmtId="3" fontId="5" fillId="4" borderId="4" xfId="0" quotePrefix="1" applyNumberFormat="1" applyFont="1" applyFill="1" applyBorder="1" applyAlignment="1">
      <alignment horizontal="right"/>
    </xf>
    <xf numFmtId="0" fontId="20" fillId="0" borderId="2" xfId="0" applyFont="1" applyBorder="1" applyAlignment="1">
      <alignment horizontal="right" vertical="center"/>
    </xf>
    <xf numFmtId="0" fontId="8" fillId="4" borderId="4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6" fillId="2" borderId="3" xfId="0" applyNumberFormat="1" applyFont="1" applyFill="1" applyBorder="1" applyAlignment="1" applyProtection="1">
      <alignment horizontal="left" vertical="center" wrapText="1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21" fillId="0" borderId="0" xfId="0" applyFont="1" applyAlignment="1">
      <alignment wrapText="1"/>
    </xf>
    <xf numFmtId="0" fontId="6" fillId="4" borderId="5" xfId="0" applyNumberFormat="1" applyFont="1" applyFill="1" applyBorder="1" applyAlignment="1" applyProtection="1">
      <alignment vertical="center"/>
    </xf>
    <xf numFmtId="3" fontId="5" fillId="0" borderId="1" xfId="0" applyNumberFormat="1" applyFont="1" applyFill="1" applyBorder="1" applyAlignment="1" applyProtection="1">
      <alignment horizontal="right" wrapText="1"/>
    </xf>
    <xf numFmtId="3" fontId="5" fillId="0" borderId="1" xfId="0" applyNumberFormat="1" applyFont="1" applyBorder="1" applyAlignment="1">
      <alignment horizontal="right"/>
    </xf>
    <xf numFmtId="3" fontId="8" fillId="3" borderId="4" xfId="0" quotePrefix="1" applyNumberFormat="1" applyFont="1" applyFill="1" applyBorder="1" applyAlignment="1">
      <alignment horizontal="right"/>
    </xf>
    <xf numFmtId="3" fontId="8" fillId="3" borderId="1" xfId="0" applyNumberFormat="1" applyFont="1" applyFill="1" applyBorder="1" applyAlignment="1" applyProtection="1">
      <alignment horizontal="right" wrapText="1"/>
    </xf>
    <xf numFmtId="3" fontId="8" fillId="4" borderId="4" xfId="0" quotePrefix="1" applyNumberFormat="1" applyFont="1" applyFill="1" applyBorder="1" applyAlignment="1">
      <alignment horizontal="right"/>
    </xf>
    <xf numFmtId="3" fontId="8" fillId="4" borderId="1" xfId="0" quotePrefix="1" applyNumberFormat="1" applyFont="1" applyFill="1" applyBorder="1" applyAlignment="1">
      <alignment horizontal="right"/>
    </xf>
    <xf numFmtId="0" fontId="12" fillId="0" borderId="0" xfId="0" applyNumberFormat="1" applyFont="1" applyFill="1" applyBorder="1" applyAlignment="1" applyProtection="1">
      <alignment horizontal="center" vertical="center" wrapText="1"/>
    </xf>
    <xf numFmtId="0" fontId="22" fillId="0" borderId="0" xfId="0" applyFont="1" applyAlignment="1">
      <alignment wrapText="1"/>
    </xf>
    <xf numFmtId="0" fontId="13" fillId="0" borderId="0" xfId="0" quotePrefix="1" applyNumberFormat="1" applyFont="1" applyFill="1" applyBorder="1" applyAlignment="1" applyProtection="1">
      <alignment horizontal="center" vertical="center" wrapText="1"/>
    </xf>
    <xf numFmtId="0" fontId="14" fillId="0" borderId="0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/>
    <xf numFmtId="0" fontId="8" fillId="0" borderId="4" xfId="0" quotePrefix="1" applyFont="1" applyBorder="1" applyAlignment="1">
      <alignment horizontal="left" wrapText="1"/>
    </xf>
    <xf numFmtId="0" fontId="8" fillId="0" borderId="5" xfId="0" quotePrefix="1" applyFont="1" applyBorder="1" applyAlignment="1">
      <alignment horizontal="left" wrapText="1"/>
    </xf>
    <xf numFmtId="0" fontId="8" fillId="0" borderId="5" xfId="0" quotePrefix="1" applyFont="1" applyBorder="1" applyAlignment="1">
      <alignment horizontal="center" wrapText="1"/>
    </xf>
    <xf numFmtId="0" fontId="8" fillId="0" borderId="5" xfId="0" quotePrefix="1" applyNumberFormat="1" applyFont="1" applyFill="1" applyBorder="1" applyAlignment="1" applyProtection="1">
      <alignment horizontal="left"/>
    </xf>
    <xf numFmtId="3" fontId="5" fillId="4" borderId="1" xfId="0" quotePrefix="1" applyNumberFormat="1" applyFont="1" applyFill="1" applyBorder="1" applyAlignment="1">
      <alignment horizontal="right"/>
    </xf>
    <xf numFmtId="0" fontId="5" fillId="2" borderId="3" xfId="0" applyNumberFormat="1" applyFont="1" applyFill="1" applyBorder="1" applyAlignment="1" applyProtection="1">
      <alignment horizontal="left" vertical="center" wrapText="1"/>
    </xf>
    <xf numFmtId="4" fontId="5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/>
    <xf numFmtId="0" fontId="8" fillId="2" borderId="1" xfId="0" applyNumberFormat="1" applyFont="1" applyFill="1" applyBorder="1" applyAlignment="1" applyProtection="1">
      <alignment horizontal="left" vertical="center" wrapText="1"/>
    </xf>
    <xf numFmtId="0" fontId="6" fillId="2" borderId="1" xfId="0" quotePrefix="1" applyFont="1" applyFill="1" applyBorder="1" applyAlignment="1">
      <alignment horizontal="left" vertical="center"/>
    </xf>
    <xf numFmtId="0" fontId="7" fillId="2" borderId="1" xfId="0" quotePrefix="1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6" fillId="2" borderId="1" xfId="0" applyNumberFormat="1" applyFont="1" applyFill="1" applyBorder="1" applyAlignment="1" applyProtection="1">
      <alignment horizontal="left" vertical="center" wrapText="1"/>
    </xf>
    <xf numFmtId="0" fontId="7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 wrapText="1"/>
    </xf>
    <xf numFmtId="4" fontId="5" fillId="2" borderId="1" xfId="0" applyNumberFormat="1" applyFont="1" applyFill="1" applyBorder="1" applyAlignment="1">
      <alignment horizontal="right"/>
    </xf>
    <xf numFmtId="0" fontId="6" fillId="5" borderId="1" xfId="0" quotePrefix="1" applyFont="1" applyFill="1" applyBorder="1" applyAlignment="1">
      <alignment horizontal="left" vertical="center"/>
    </xf>
    <xf numFmtId="0" fontId="7" fillId="5" borderId="1" xfId="0" quotePrefix="1" applyFont="1" applyFill="1" applyBorder="1" applyAlignment="1">
      <alignment horizontal="left" vertical="center"/>
    </xf>
    <xf numFmtId="0" fontId="7" fillId="5" borderId="1" xfId="0" applyFont="1" applyFill="1" applyBorder="1" applyAlignment="1">
      <alignment horizontal="left" vertical="center"/>
    </xf>
    <xf numFmtId="0" fontId="6" fillId="5" borderId="1" xfId="0" applyNumberFormat="1" applyFont="1" applyFill="1" applyBorder="1" applyAlignment="1" applyProtection="1">
      <alignment horizontal="left" vertical="center" wrapText="1"/>
    </xf>
    <xf numFmtId="0" fontId="8" fillId="2" borderId="1" xfId="0" applyNumberFormat="1" applyFont="1" applyFill="1" applyBorder="1" applyAlignment="1" applyProtection="1">
      <alignment horizontal="left" vertical="center" wrapText="1"/>
    </xf>
    <xf numFmtId="0" fontId="6" fillId="2" borderId="1" xfId="0" quotePrefix="1" applyFont="1" applyFill="1" applyBorder="1" applyAlignment="1">
      <alignment horizontal="left" vertical="center"/>
    </xf>
    <xf numFmtId="0" fontId="7" fillId="2" borderId="1" xfId="0" quotePrefix="1" applyFont="1" applyFill="1" applyBorder="1" applyAlignment="1">
      <alignment horizontal="left" vertical="center"/>
    </xf>
    <xf numFmtId="0" fontId="6" fillId="2" borderId="1" xfId="0" applyNumberFormat="1" applyFont="1" applyFill="1" applyBorder="1" applyAlignment="1" applyProtection="1">
      <alignment horizontal="left" vertical="center" wrapText="1"/>
    </xf>
    <xf numFmtId="0" fontId="8" fillId="2" borderId="1" xfId="0" quotePrefix="1" applyFont="1" applyFill="1" applyBorder="1" applyAlignment="1">
      <alignment horizontal="left" vertical="center"/>
    </xf>
    <xf numFmtId="0" fontId="6" fillId="5" borderId="1" xfId="0" quotePrefix="1" applyFont="1" applyFill="1" applyBorder="1" applyAlignment="1">
      <alignment horizontal="left" vertical="center"/>
    </xf>
    <xf numFmtId="0" fontId="7" fillId="5" borderId="1" xfId="0" quotePrefix="1" applyFont="1" applyFill="1" applyBorder="1" applyAlignment="1">
      <alignment horizontal="left" vertical="center"/>
    </xf>
    <xf numFmtId="0" fontId="8" fillId="5" borderId="1" xfId="0" quotePrefix="1" applyFont="1" applyFill="1" applyBorder="1" applyAlignment="1">
      <alignment horizontal="left" vertical="center"/>
    </xf>
    <xf numFmtId="0" fontId="15" fillId="3" borderId="1" xfId="0" applyNumberFormat="1" applyFont="1" applyFill="1" applyBorder="1" applyAlignment="1" applyProtection="1">
      <alignment horizontal="center" vertical="center" wrapText="1"/>
    </xf>
    <xf numFmtId="0" fontId="15" fillId="3" borderId="3" xfId="0" applyNumberFormat="1" applyFont="1" applyFill="1" applyBorder="1" applyAlignment="1" applyProtection="1">
      <alignment horizontal="left" vertical="center"/>
    </xf>
    <xf numFmtId="4" fontId="2" fillId="2" borderId="1" xfId="0" applyNumberFormat="1" applyFont="1" applyFill="1" applyBorder="1" applyAlignment="1">
      <alignment horizontal="right" vertical="center"/>
    </xf>
    <xf numFmtId="0" fontId="0" fillId="0" borderId="0" xfId="0"/>
    <xf numFmtId="0" fontId="8" fillId="2" borderId="1" xfId="0" applyNumberFormat="1" applyFont="1" applyFill="1" applyBorder="1" applyAlignment="1" applyProtection="1">
      <alignment horizontal="left" vertical="center" wrapText="1"/>
    </xf>
    <xf numFmtId="0" fontId="6" fillId="2" borderId="1" xfId="0" quotePrefix="1" applyFont="1" applyFill="1" applyBorder="1" applyAlignment="1">
      <alignment horizontal="left" vertical="center"/>
    </xf>
    <xf numFmtId="0" fontId="7" fillId="2" borderId="1" xfId="0" quotePrefix="1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8" fillId="2" borderId="1" xfId="0" applyNumberFormat="1" applyFont="1" applyFill="1" applyBorder="1" applyAlignment="1" applyProtection="1">
      <alignment horizontal="left" vertical="center"/>
    </xf>
    <xf numFmtId="0" fontId="6" fillId="2" borderId="1" xfId="0" applyNumberFormat="1" applyFont="1" applyFill="1" applyBorder="1" applyAlignment="1" applyProtection="1">
      <alignment horizontal="left" vertical="center" wrapText="1"/>
    </xf>
    <xf numFmtId="0" fontId="8" fillId="2" borderId="1" xfId="0" applyNumberFormat="1" applyFont="1" applyFill="1" applyBorder="1" applyAlignment="1" applyProtection="1">
      <alignment vertical="center" wrapText="1"/>
    </xf>
    <xf numFmtId="0" fontId="6" fillId="2" borderId="1" xfId="0" applyNumberFormat="1" applyFont="1" applyFill="1" applyBorder="1" applyAlignment="1" applyProtection="1">
      <alignment vertical="center" wrapText="1"/>
    </xf>
    <xf numFmtId="0" fontId="8" fillId="2" borderId="1" xfId="0" quotePrefix="1" applyFont="1" applyFill="1" applyBorder="1" applyAlignment="1">
      <alignment horizontal="left" vertical="center"/>
    </xf>
    <xf numFmtId="0" fontId="6" fillId="2" borderId="1" xfId="0" quotePrefix="1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/>
    </xf>
    <xf numFmtId="3" fontId="5" fillId="0" borderId="1" xfId="0" applyNumberFormat="1" applyFont="1" applyFill="1" applyBorder="1" applyAlignment="1">
      <alignment horizontal="right"/>
    </xf>
    <xf numFmtId="4" fontId="2" fillId="2" borderId="1" xfId="0" applyNumberFormat="1" applyFont="1" applyFill="1" applyBorder="1" applyAlignment="1">
      <alignment horizontal="right"/>
    </xf>
    <xf numFmtId="4" fontId="0" fillId="0" borderId="1" xfId="0" applyNumberFormat="1" applyBorder="1"/>
    <xf numFmtId="4" fontId="5" fillId="2" borderId="1" xfId="0" applyNumberFormat="1" applyFont="1" applyFill="1" applyBorder="1" applyAlignment="1">
      <alignment horizontal="right"/>
    </xf>
    <xf numFmtId="0" fontId="6" fillId="6" borderId="1" xfId="0" quotePrefix="1" applyFont="1" applyFill="1" applyBorder="1" applyAlignment="1">
      <alignment horizontal="left" vertical="center"/>
    </xf>
    <xf numFmtId="0" fontId="6" fillId="6" borderId="1" xfId="0" applyFont="1" applyFill="1" applyBorder="1" applyAlignment="1">
      <alignment horizontal="left" vertical="center"/>
    </xf>
    <xf numFmtId="0" fontId="7" fillId="6" borderId="1" xfId="0" quotePrefix="1" applyFont="1" applyFill="1" applyBorder="1" applyAlignment="1">
      <alignment horizontal="left" vertical="center"/>
    </xf>
    <xf numFmtId="0" fontId="8" fillId="6" borderId="1" xfId="0" quotePrefix="1" applyFont="1" applyFill="1" applyBorder="1" applyAlignment="1">
      <alignment horizontal="left" vertical="center"/>
    </xf>
    <xf numFmtId="0" fontId="6" fillId="6" borderId="1" xfId="0" quotePrefix="1" applyFont="1" applyFill="1" applyBorder="1" applyAlignment="1">
      <alignment horizontal="left" vertical="center" wrapText="1"/>
    </xf>
    <xf numFmtId="0" fontId="6" fillId="6" borderId="1" xfId="0" applyFont="1" applyFill="1" applyBorder="1" applyAlignment="1">
      <alignment horizontal="left" vertical="center" wrapText="1"/>
    </xf>
    <xf numFmtId="0" fontId="7" fillId="6" borderId="1" xfId="0" applyFont="1" applyFill="1" applyBorder="1" applyAlignment="1">
      <alignment horizontal="left" vertical="center"/>
    </xf>
    <xf numFmtId="0" fontId="6" fillId="6" borderId="1" xfId="0" applyNumberFormat="1" applyFont="1" applyFill="1" applyBorder="1" applyAlignment="1" applyProtection="1">
      <alignment horizontal="left" vertical="center" wrapText="1"/>
    </xf>
    <xf numFmtId="4" fontId="11" fillId="6" borderId="1" xfId="0" applyNumberFormat="1" applyFont="1" applyFill="1" applyBorder="1" applyAlignment="1">
      <alignment horizontal="right"/>
    </xf>
    <xf numFmtId="4" fontId="2" fillId="6" borderId="1" xfId="0" applyNumberFormat="1" applyFont="1" applyFill="1" applyBorder="1" applyAlignment="1">
      <alignment horizontal="right"/>
    </xf>
    <xf numFmtId="0" fontId="0" fillId="0" borderId="0" xfId="0"/>
    <xf numFmtId="0" fontId="8" fillId="2" borderId="1" xfId="0" applyNumberFormat="1" applyFont="1" applyFill="1" applyBorder="1" applyAlignment="1" applyProtection="1">
      <alignment horizontal="left" vertical="center" wrapText="1"/>
    </xf>
    <xf numFmtId="0" fontId="7" fillId="2" borderId="1" xfId="0" applyNumberFormat="1" applyFont="1" applyFill="1" applyBorder="1" applyAlignment="1" applyProtection="1">
      <alignment horizontal="left" vertical="center" wrapText="1" indent="1"/>
    </xf>
    <xf numFmtId="0" fontId="7" fillId="2" borderId="1" xfId="0" quotePrefix="1" applyFont="1" applyFill="1" applyBorder="1" applyAlignment="1">
      <alignment horizontal="left" vertical="center" wrapText="1" indent="1"/>
    </xf>
    <xf numFmtId="4" fontId="2" fillId="2" borderId="1" xfId="0" applyNumberFormat="1" applyFont="1" applyFill="1" applyBorder="1" applyAlignment="1">
      <alignment horizontal="right"/>
    </xf>
    <xf numFmtId="4" fontId="5" fillId="2" borderId="1" xfId="0" applyNumberFormat="1" applyFont="1" applyFill="1" applyBorder="1" applyAlignment="1">
      <alignment horizontal="right"/>
    </xf>
    <xf numFmtId="4" fontId="5" fillId="4" borderId="1" xfId="0" applyNumberFormat="1" applyFont="1" applyFill="1" applyBorder="1" applyAlignment="1">
      <alignment horizontal="right"/>
    </xf>
    <xf numFmtId="4" fontId="5" fillId="0" borderId="1" xfId="0" applyNumberFormat="1" applyFont="1" applyFill="1" applyBorder="1" applyAlignment="1">
      <alignment horizontal="right"/>
    </xf>
    <xf numFmtId="4" fontId="5" fillId="0" borderId="1" xfId="0" applyNumberFormat="1" applyFont="1" applyBorder="1" applyAlignment="1">
      <alignment horizontal="right"/>
    </xf>
    <xf numFmtId="0" fontId="8" fillId="2" borderId="1" xfId="0" applyNumberFormat="1" applyFont="1" applyFill="1" applyBorder="1" applyAlignment="1" applyProtection="1">
      <alignment horizontal="left" vertical="center" wrapText="1"/>
    </xf>
    <xf numFmtId="0" fontId="7" fillId="2" borderId="1" xfId="0" applyNumberFormat="1" applyFont="1" applyFill="1" applyBorder="1" applyAlignment="1" applyProtection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1" xfId="0" applyNumberFormat="1" applyFont="1" applyFill="1" applyBorder="1" applyAlignment="1">
      <alignment horizontal="right" vertical="center"/>
    </xf>
    <xf numFmtId="0" fontId="23" fillId="7" borderId="1" xfId="0" applyFont="1" applyFill="1" applyBorder="1" applyAlignment="1">
      <alignment horizontal="left" vertical="center" wrapText="1"/>
    </xf>
    <xf numFmtId="0" fontId="23" fillId="0" borderId="1" xfId="0" applyFont="1" applyBorder="1" applyAlignment="1">
      <alignment horizontal="left" vertical="center" wrapText="1"/>
    </xf>
    <xf numFmtId="0" fontId="23" fillId="8" borderId="1" xfId="0" applyFont="1" applyFill="1" applyBorder="1" applyAlignment="1">
      <alignment horizontal="left" vertical="center" wrapText="1"/>
    </xf>
    <xf numFmtId="0" fontId="23" fillId="9" borderId="1" xfId="0" applyFont="1" applyFill="1" applyBorder="1" applyAlignment="1">
      <alignment horizontal="left" vertical="center" wrapText="1"/>
    </xf>
    <xf numFmtId="0" fontId="23" fillId="10" borderId="1" xfId="0" applyFont="1" applyFill="1" applyBorder="1" applyAlignment="1">
      <alignment horizontal="left" vertical="center" wrapText="1"/>
    </xf>
    <xf numFmtId="0" fontId="23" fillId="11" borderId="1" xfId="0" applyFont="1" applyFill="1" applyBorder="1" applyAlignment="1">
      <alignment horizontal="left" vertical="center" wrapText="1"/>
    </xf>
    <xf numFmtId="164" fontId="2" fillId="7" borderId="3" xfId="0" applyNumberFormat="1" applyFont="1" applyFill="1" applyBorder="1" applyAlignment="1">
      <alignment horizontal="right" vertical="center"/>
    </xf>
    <xf numFmtId="4" fontId="2" fillId="2" borderId="1" xfId="0" applyNumberFormat="1" applyFont="1" applyFill="1" applyBorder="1" applyAlignment="1">
      <alignment horizontal="right"/>
    </xf>
    <xf numFmtId="4" fontId="5" fillId="4" borderId="1" xfId="0" applyNumberFormat="1" applyFont="1" applyFill="1" applyBorder="1" applyAlignment="1">
      <alignment horizontal="right"/>
    </xf>
    <xf numFmtId="4" fontId="11" fillId="6" borderId="1" xfId="0" applyNumberFormat="1" applyFont="1" applyFill="1" applyBorder="1" applyAlignment="1">
      <alignment horizontal="right"/>
    </xf>
    <xf numFmtId="4" fontId="2" fillId="6" borderId="1" xfId="0" applyNumberFormat="1" applyFont="1" applyFill="1" applyBorder="1" applyAlignment="1">
      <alignment horizontal="right"/>
    </xf>
    <xf numFmtId="164" fontId="2" fillId="8" borderId="3" xfId="0" applyNumberFormat="1" applyFont="1" applyFill="1" applyBorder="1" applyAlignment="1">
      <alignment horizontal="right" vertical="center"/>
    </xf>
    <xf numFmtId="164" fontId="2" fillId="2" borderId="3" xfId="0" applyNumberFormat="1" applyFont="1" applyFill="1" applyBorder="1" applyAlignment="1">
      <alignment horizontal="right" vertical="center"/>
    </xf>
    <xf numFmtId="164" fontId="2" fillId="9" borderId="3" xfId="0" applyNumberFormat="1" applyFont="1" applyFill="1" applyBorder="1" applyAlignment="1">
      <alignment horizontal="right" vertical="center"/>
    </xf>
    <xf numFmtId="164" fontId="2" fillId="10" borderId="3" xfId="0" applyNumberFormat="1" applyFont="1" applyFill="1" applyBorder="1" applyAlignment="1">
      <alignment horizontal="right" vertical="center"/>
    </xf>
    <xf numFmtId="164" fontId="2" fillId="11" borderId="3" xfId="0" applyNumberFormat="1" applyFont="1" applyFill="1" applyBorder="1" applyAlignment="1">
      <alignment horizontal="right" vertical="center"/>
    </xf>
    <xf numFmtId="164" fontId="5" fillId="2" borderId="3" xfId="0" applyNumberFormat="1" applyFont="1" applyFill="1" applyBorder="1" applyAlignment="1">
      <alignment horizontal="right"/>
    </xf>
    <xf numFmtId="4" fontId="2" fillId="6" borderId="1" xfId="0" applyNumberFormat="1" applyFont="1" applyFill="1" applyBorder="1" applyAlignment="1">
      <alignment horizontal="right" vertical="center"/>
    </xf>
    <xf numFmtId="0" fontId="7" fillId="5" borderId="1" xfId="0" quotePrefix="1" applyFont="1" applyFill="1" applyBorder="1" applyAlignment="1">
      <alignment horizontal="left" vertical="center" wrapText="1"/>
    </xf>
    <xf numFmtId="4" fontId="2" fillId="5" borderId="1" xfId="0" applyNumberFormat="1" applyFont="1" applyFill="1" applyBorder="1" applyAlignment="1">
      <alignment horizontal="right" vertical="center"/>
    </xf>
    <xf numFmtId="3" fontId="2" fillId="2" borderId="1" xfId="0" applyNumberFormat="1" applyFont="1" applyFill="1" applyBorder="1" applyAlignment="1" applyProtection="1">
      <alignment horizontal="right" vertical="center" wrapText="1"/>
    </xf>
    <xf numFmtId="4" fontId="8" fillId="3" borderId="4" xfId="0" quotePrefix="1" applyNumberFormat="1" applyFont="1" applyFill="1" applyBorder="1" applyAlignment="1">
      <alignment horizontal="right"/>
    </xf>
    <xf numFmtId="4" fontId="8" fillId="4" borderId="4" xfId="0" quotePrefix="1" applyNumberFormat="1" applyFont="1" applyFill="1" applyBorder="1" applyAlignment="1">
      <alignment horizontal="right"/>
    </xf>
    <xf numFmtId="0" fontId="5" fillId="2" borderId="3" xfId="0" applyNumberFormat="1" applyFont="1" applyFill="1" applyBorder="1" applyAlignment="1" applyProtection="1">
      <alignment horizontal="left" vertical="center" wrapText="1"/>
    </xf>
    <xf numFmtId="49" fontId="2" fillId="2" borderId="3" xfId="0" applyNumberFormat="1" applyFont="1" applyFill="1" applyBorder="1" applyAlignment="1" applyProtection="1">
      <alignment horizontal="left" vertical="center" wrapText="1"/>
    </xf>
    <xf numFmtId="0" fontId="0" fillId="0" borderId="0" xfId="0"/>
    <xf numFmtId="0" fontId="0" fillId="0" borderId="0" xfId="0" applyAlignment="1">
      <alignment vertical="center"/>
    </xf>
    <xf numFmtId="0" fontId="0" fillId="0" borderId="0" xfId="0"/>
    <xf numFmtId="4" fontId="0" fillId="0" borderId="0" xfId="0" applyNumberFormat="1"/>
    <xf numFmtId="0" fontId="23" fillId="12" borderId="1" xfId="0" applyFont="1" applyFill="1" applyBorder="1" applyAlignment="1">
      <alignment horizontal="left" vertical="center" wrapText="1"/>
    </xf>
    <xf numFmtId="164" fontId="2" fillId="12" borderId="3" xfId="0" applyNumberFormat="1" applyFont="1" applyFill="1" applyBorder="1" applyAlignment="1">
      <alignment horizontal="right" vertical="center"/>
    </xf>
    <xf numFmtId="0" fontId="7" fillId="6" borderId="1" xfId="0" applyFont="1" applyFill="1" applyBorder="1" applyAlignment="1">
      <alignment horizontal="left" vertical="center" wrapText="1"/>
    </xf>
    <xf numFmtId="4" fontId="2" fillId="5" borderId="3" xfId="0" applyNumberFormat="1" applyFont="1" applyFill="1" applyBorder="1" applyAlignment="1">
      <alignment horizontal="right" vertical="center"/>
    </xf>
    <xf numFmtId="164" fontId="5" fillId="2" borderId="3" xfId="0" applyNumberFormat="1" applyFont="1" applyFill="1" applyBorder="1" applyAlignment="1">
      <alignment horizontal="right" vertical="center"/>
    </xf>
    <xf numFmtId="0" fontId="5" fillId="2" borderId="3" xfId="0" applyNumberFormat="1" applyFont="1" applyFill="1" applyBorder="1" applyAlignment="1" applyProtection="1">
      <alignment horizontal="left" vertical="center" wrapText="1"/>
    </xf>
    <xf numFmtId="4" fontId="5" fillId="2" borderId="1" xfId="0" applyNumberFormat="1" applyFont="1" applyFill="1" applyBorder="1" applyAlignment="1">
      <alignment horizontal="right" vertical="center"/>
    </xf>
    <xf numFmtId="0" fontId="7" fillId="5" borderId="1" xfId="0" applyFont="1" applyFill="1" applyBorder="1" applyAlignment="1">
      <alignment horizontal="left" vertical="center" wrapText="1"/>
    </xf>
    <xf numFmtId="164" fontId="24" fillId="2" borderId="3" xfId="0" applyNumberFormat="1" applyFont="1" applyFill="1" applyBorder="1" applyAlignment="1">
      <alignment horizontal="right" vertical="center"/>
    </xf>
    <xf numFmtId="0" fontId="18" fillId="0" borderId="0" xfId="0" applyFont="1"/>
    <xf numFmtId="0" fontId="24" fillId="0" borderId="6" xfId="1" applyFont="1" applyBorder="1" applyAlignment="1">
      <alignment horizontal="left" vertical="center" wrapText="1"/>
    </xf>
    <xf numFmtId="0" fontId="24" fillId="0" borderId="6" xfId="2" applyFont="1" applyBorder="1" applyAlignment="1">
      <alignment horizontal="left" vertical="center" wrapText="1"/>
    </xf>
    <xf numFmtId="164" fontId="1" fillId="0" borderId="0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164" fontId="6" fillId="2" borderId="3" xfId="0" applyNumberFormat="1" applyFont="1" applyFill="1" applyBorder="1" applyAlignment="1">
      <alignment horizontal="right" vertical="center"/>
    </xf>
    <xf numFmtId="0" fontId="6" fillId="0" borderId="6" xfId="2" applyFont="1" applyBorder="1" applyAlignment="1">
      <alignment horizontal="left" vertical="center" wrapText="1"/>
    </xf>
    <xf numFmtId="0" fontId="23" fillId="14" borderId="1" xfId="0" applyFont="1" applyFill="1" applyBorder="1" applyAlignment="1">
      <alignment horizontal="left" vertical="center" wrapText="1"/>
    </xf>
    <xf numFmtId="164" fontId="2" fillId="14" borderId="3" xfId="0" applyNumberFormat="1" applyFont="1" applyFill="1" applyBorder="1" applyAlignment="1">
      <alignment horizontal="right" vertical="center"/>
    </xf>
    <xf numFmtId="0" fontId="8" fillId="0" borderId="4" xfId="0" quotePrefix="1" applyFont="1" applyFill="1" applyBorder="1" applyAlignment="1">
      <alignment horizontal="left" vertical="center"/>
    </xf>
    <xf numFmtId="0" fontId="6" fillId="0" borderId="5" xfId="0" applyNumberFormat="1" applyFont="1" applyFill="1" applyBorder="1" applyAlignment="1" applyProtection="1">
      <alignment vertical="center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Border="1" applyAlignment="1" applyProtection="1">
      <alignment vertical="center" wrapText="1"/>
    </xf>
    <xf numFmtId="0" fontId="21" fillId="0" borderId="0" xfId="0" applyFont="1" applyAlignment="1">
      <alignment wrapText="1"/>
    </xf>
    <xf numFmtId="0" fontId="8" fillId="4" borderId="4" xfId="0" applyNumberFormat="1" applyFont="1" applyFill="1" applyBorder="1" applyAlignment="1" applyProtection="1">
      <alignment horizontal="left" vertical="center" wrapText="1"/>
    </xf>
    <xf numFmtId="0" fontId="6" fillId="4" borderId="5" xfId="0" applyNumberFormat="1" applyFont="1" applyFill="1" applyBorder="1" applyAlignment="1" applyProtection="1">
      <alignment vertical="center" wrapText="1"/>
    </xf>
    <xf numFmtId="0" fontId="6" fillId="4" borderId="5" xfId="0" applyNumberFormat="1" applyFont="1" applyFill="1" applyBorder="1" applyAlignment="1" applyProtection="1">
      <alignment vertical="center"/>
    </xf>
    <xf numFmtId="0" fontId="8" fillId="0" borderId="4" xfId="0" applyNumberFormat="1" applyFont="1" applyFill="1" applyBorder="1" applyAlignment="1" applyProtection="1">
      <alignment horizontal="left" vertical="center" wrapText="1"/>
    </xf>
    <xf numFmtId="0" fontId="6" fillId="0" borderId="5" xfId="0" applyNumberFormat="1" applyFont="1" applyFill="1" applyBorder="1" applyAlignment="1" applyProtection="1">
      <alignment vertical="center" wrapText="1"/>
    </xf>
    <xf numFmtId="0" fontId="8" fillId="0" borderId="4" xfId="0" quotePrefix="1" applyNumberFormat="1" applyFont="1" applyFill="1" applyBorder="1" applyAlignment="1" applyProtection="1">
      <alignment horizontal="left" vertical="center" wrapText="1"/>
    </xf>
    <xf numFmtId="0" fontId="8" fillId="0" borderId="4" xfId="0" quotePrefix="1" applyFont="1" applyBorder="1" applyAlignment="1">
      <alignment horizontal="left" vertical="center"/>
    </xf>
    <xf numFmtId="0" fontId="8" fillId="4" borderId="4" xfId="0" quotePrefix="1" applyNumberFormat="1" applyFont="1" applyFill="1" applyBorder="1" applyAlignment="1" applyProtection="1">
      <alignment horizontal="left" vertical="center" wrapText="1"/>
    </xf>
    <xf numFmtId="0" fontId="10" fillId="0" borderId="0" xfId="0" applyNumberFormat="1" applyFont="1" applyFill="1" applyBorder="1" applyAlignment="1" applyProtection="1">
      <alignment wrapText="1"/>
    </xf>
    <xf numFmtId="0" fontId="25" fillId="0" borderId="0" xfId="0" applyNumberFormat="1" applyFont="1" applyFill="1" applyBorder="1" applyAlignment="1" applyProtection="1">
      <alignment wrapText="1"/>
    </xf>
    <xf numFmtId="0" fontId="8" fillId="3" borderId="4" xfId="0" applyNumberFormat="1" applyFont="1" applyFill="1" applyBorder="1" applyAlignment="1" applyProtection="1">
      <alignment horizontal="left" vertical="center" wrapText="1"/>
    </xf>
    <xf numFmtId="0" fontId="8" fillId="3" borderId="5" xfId="0" applyNumberFormat="1" applyFont="1" applyFill="1" applyBorder="1" applyAlignment="1" applyProtection="1">
      <alignment horizontal="left" vertical="center" wrapText="1"/>
    </xf>
    <xf numFmtId="0" fontId="8" fillId="3" borderId="3" xfId="0" applyNumberFormat="1" applyFont="1" applyFill="1" applyBorder="1" applyAlignment="1" applyProtection="1">
      <alignment horizontal="left" vertical="center" wrapText="1"/>
    </xf>
    <xf numFmtId="0" fontId="8" fillId="4" borderId="5" xfId="0" applyNumberFormat="1" applyFont="1" applyFill="1" applyBorder="1" applyAlignment="1" applyProtection="1">
      <alignment horizontal="left" vertical="center" wrapText="1"/>
    </xf>
    <xf numFmtId="0" fontId="8" fillId="4" borderId="3" xfId="0" applyNumberFormat="1" applyFont="1" applyFill="1" applyBorder="1" applyAlignment="1" applyProtection="1">
      <alignment horizontal="left" vertical="center" wrapText="1"/>
    </xf>
    <xf numFmtId="0" fontId="12" fillId="0" borderId="0" xfId="0" applyNumberFormat="1" applyFont="1" applyFill="1" applyBorder="1" applyAlignment="1" applyProtection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21" fillId="0" borderId="0" xfId="0" applyFont="1" applyAlignment="1">
      <alignment vertical="center" wrapText="1"/>
    </xf>
    <xf numFmtId="49" fontId="2" fillId="2" borderId="4" xfId="0" applyNumberFormat="1" applyFont="1" applyFill="1" applyBorder="1" applyAlignment="1" applyProtection="1">
      <alignment horizontal="left" vertical="center" wrapText="1"/>
    </xf>
    <xf numFmtId="49" fontId="2" fillId="2" borderId="5" xfId="0" applyNumberFormat="1" applyFont="1" applyFill="1" applyBorder="1" applyAlignment="1" applyProtection="1">
      <alignment horizontal="left" vertical="center" wrapText="1"/>
    </xf>
    <xf numFmtId="49" fontId="2" fillId="2" borderId="3" xfId="0" applyNumberFormat="1" applyFont="1" applyFill="1" applyBorder="1" applyAlignment="1" applyProtection="1">
      <alignment horizontal="left" vertical="center" wrapText="1"/>
    </xf>
    <xf numFmtId="49" fontId="6" fillId="2" borderId="4" xfId="0" applyNumberFormat="1" applyFont="1" applyFill="1" applyBorder="1" applyAlignment="1" applyProtection="1">
      <alignment horizontal="left" vertical="center" wrapText="1"/>
    </xf>
    <xf numFmtId="49" fontId="6" fillId="2" borderId="5" xfId="0" applyNumberFormat="1" applyFont="1" applyFill="1" applyBorder="1" applyAlignment="1" applyProtection="1">
      <alignment horizontal="left" vertical="center" wrapText="1"/>
    </xf>
    <xf numFmtId="49" fontId="6" fillId="2" borderId="3" xfId="0" applyNumberFormat="1" applyFont="1" applyFill="1" applyBorder="1" applyAlignment="1" applyProtection="1">
      <alignment horizontal="left" vertical="center" wrapText="1"/>
    </xf>
    <xf numFmtId="49" fontId="2" fillId="9" borderId="1" xfId="0" applyNumberFormat="1" applyFont="1" applyFill="1" applyBorder="1" applyAlignment="1" applyProtection="1">
      <alignment horizontal="left" vertical="center" wrapText="1"/>
    </xf>
    <xf numFmtId="49" fontId="24" fillId="13" borderId="7" xfId="1" applyNumberFormat="1" applyFont="1" applyFill="1" applyBorder="1" applyAlignment="1">
      <alignment horizontal="left" vertical="center" wrapText="1"/>
    </xf>
    <xf numFmtId="0" fontId="27" fillId="0" borderId="8" xfId="1" applyFont="1" applyBorder="1"/>
    <xf numFmtId="0" fontId="27" fillId="0" borderId="9" xfId="1" applyFont="1" applyBorder="1"/>
    <xf numFmtId="49" fontId="24" fillId="13" borderId="7" xfId="2" applyNumberFormat="1" applyFont="1" applyFill="1" applyBorder="1" applyAlignment="1">
      <alignment horizontal="left" vertical="center" wrapText="1"/>
    </xf>
    <xf numFmtId="0" fontId="27" fillId="0" borderId="8" xfId="2" applyFont="1" applyBorder="1"/>
    <xf numFmtId="0" fontId="27" fillId="0" borderId="9" xfId="2" applyFont="1" applyBorder="1"/>
    <xf numFmtId="49" fontId="2" fillId="11" borderId="1" xfId="0" applyNumberFormat="1" applyFont="1" applyFill="1" applyBorder="1" applyAlignment="1" applyProtection="1">
      <alignment horizontal="left" vertical="center" wrapText="1"/>
    </xf>
    <xf numFmtId="49" fontId="2" fillId="8" borderId="1" xfId="0" applyNumberFormat="1" applyFont="1" applyFill="1" applyBorder="1" applyAlignment="1" applyProtection="1">
      <alignment horizontal="left" vertical="center" wrapText="1"/>
    </xf>
    <xf numFmtId="49" fontId="6" fillId="13" borderId="7" xfId="2" applyNumberFormat="1" applyFont="1" applyFill="1" applyBorder="1" applyAlignment="1">
      <alignment horizontal="left" vertical="center" wrapText="1"/>
    </xf>
    <xf numFmtId="0" fontId="16" fillId="0" borderId="8" xfId="2" applyFont="1" applyBorder="1"/>
    <xf numFmtId="0" fontId="16" fillId="0" borderId="9" xfId="2" applyFont="1" applyBorder="1"/>
    <xf numFmtId="0" fontId="5" fillId="2" borderId="4" xfId="0" applyNumberFormat="1" applyFont="1" applyFill="1" applyBorder="1" applyAlignment="1" applyProtection="1">
      <alignment horizontal="left" vertical="center" wrapText="1"/>
    </xf>
    <xf numFmtId="0" fontId="5" fillId="2" borderId="5" xfId="0" applyNumberFormat="1" applyFont="1" applyFill="1" applyBorder="1" applyAlignment="1" applyProtection="1">
      <alignment horizontal="left" vertical="center" wrapText="1"/>
    </xf>
    <xf numFmtId="0" fontId="5" fillId="2" borderId="3" xfId="0" applyNumberFormat="1" applyFont="1" applyFill="1" applyBorder="1" applyAlignment="1" applyProtection="1">
      <alignment horizontal="left" vertical="center" wrapText="1"/>
    </xf>
    <xf numFmtId="49" fontId="2" fillId="7" borderId="1" xfId="0" applyNumberFormat="1" applyFont="1" applyFill="1" applyBorder="1" applyAlignment="1" applyProtection="1">
      <alignment horizontal="left" vertical="center" wrapText="1"/>
    </xf>
    <xf numFmtId="49" fontId="2" fillId="12" borderId="1" xfId="0" applyNumberFormat="1" applyFont="1" applyFill="1" applyBorder="1" applyAlignment="1" applyProtection="1">
      <alignment horizontal="left" vertical="center" wrapText="1"/>
    </xf>
    <xf numFmtId="0" fontId="5" fillId="3" borderId="4" xfId="0" applyNumberFormat="1" applyFont="1" applyFill="1" applyBorder="1" applyAlignment="1" applyProtection="1">
      <alignment horizontal="center" vertical="center" wrapText="1"/>
    </xf>
    <xf numFmtId="0" fontId="26" fillId="3" borderId="5" xfId="0" applyFont="1" applyFill="1" applyBorder="1" applyAlignment="1">
      <alignment horizontal="center" vertical="center" wrapText="1"/>
    </xf>
    <xf numFmtId="0" fontId="26" fillId="3" borderId="3" xfId="0" applyFont="1" applyFill="1" applyBorder="1" applyAlignment="1">
      <alignment horizontal="center" vertical="center" wrapText="1"/>
    </xf>
    <xf numFmtId="49" fontId="2" fillId="10" borderId="1" xfId="0" applyNumberFormat="1" applyFont="1" applyFill="1" applyBorder="1" applyAlignment="1" applyProtection="1">
      <alignment horizontal="left" vertical="center" wrapText="1"/>
    </xf>
    <xf numFmtId="49" fontId="2" fillId="14" borderId="1" xfId="0" applyNumberFormat="1" applyFont="1" applyFill="1" applyBorder="1" applyAlignment="1" applyProtection="1">
      <alignment horizontal="left" vertical="center" wrapText="1"/>
    </xf>
  </cellXfs>
  <cellStyles count="3">
    <cellStyle name="Normal" xfId="0" builtinId="0"/>
    <cellStyle name="Obično 2" xfId="1" xr:uid="{00000000-0005-0000-0000-000001000000}"/>
    <cellStyle name="Obično 3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1"/>
  <sheetViews>
    <sheetView tabSelected="1" topLeftCell="A19" workbookViewId="0">
      <selection activeCell="O25" sqref="O25"/>
    </sheetView>
  </sheetViews>
  <sheetFormatPr defaultRowHeight="15" x14ac:dyDescent="0.25"/>
  <cols>
    <col min="5" max="10" width="25.28515625" customWidth="1"/>
  </cols>
  <sheetData>
    <row r="1" spans="1:10" ht="42" customHeight="1" x14ac:dyDescent="0.25">
      <c r="A1" s="172" t="s">
        <v>209</v>
      </c>
      <c r="B1" s="172"/>
      <c r="C1" s="172"/>
      <c r="D1" s="172"/>
      <c r="E1" s="172"/>
      <c r="F1" s="172"/>
      <c r="G1" s="172"/>
      <c r="H1" s="172"/>
      <c r="I1" s="172"/>
      <c r="J1" s="172"/>
    </row>
    <row r="2" spans="1:10" ht="18" x14ac:dyDescent="0.2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x14ac:dyDescent="0.25">
      <c r="A3" s="172" t="s">
        <v>18</v>
      </c>
      <c r="B3" s="172"/>
      <c r="C3" s="172"/>
      <c r="D3" s="172"/>
      <c r="E3" s="172"/>
      <c r="F3" s="172"/>
      <c r="G3" s="172"/>
      <c r="H3" s="172"/>
      <c r="I3" s="173"/>
      <c r="J3" s="173"/>
    </row>
    <row r="4" spans="1:10" ht="18" x14ac:dyDescent="0.25">
      <c r="A4" s="4"/>
      <c r="B4" s="4"/>
      <c r="C4" s="4"/>
      <c r="D4" s="4"/>
      <c r="E4" s="4"/>
      <c r="F4" s="4"/>
      <c r="G4" s="4"/>
      <c r="H4" s="4"/>
      <c r="I4" s="5"/>
      <c r="J4" s="5"/>
    </row>
    <row r="5" spans="1:10" ht="15.75" x14ac:dyDescent="0.25">
      <c r="A5" s="172" t="s">
        <v>24</v>
      </c>
      <c r="B5" s="174"/>
      <c r="C5" s="174"/>
      <c r="D5" s="174"/>
      <c r="E5" s="174"/>
      <c r="F5" s="174"/>
      <c r="G5" s="174"/>
      <c r="H5" s="174"/>
      <c r="I5" s="174"/>
      <c r="J5" s="174"/>
    </row>
    <row r="6" spans="1:10" ht="18" x14ac:dyDescent="0.25">
      <c r="A6" s="1"/>
      <c r="B6" s="2"/>
      <c r="C6" s="2"/>
      <c r="D6" s="2"/>
      <c r="E6" s="6"/>
      <c r="F6" s="7"/>
      <c r="G6" s="7"/>
      <c r="H6" s="7"/>
      <c r="I6" s="7"/>
      <c r="J6" s="32" t="s">
        <v>38</v>
      </c>
    </row>
    <row r="7" spans="1:10" ht="25.5" x14ac:dyDescent="0.25">
      <c r="A7" s="26"/>
      <c r="B7" s="27"/>
      <c r="C7" s="27"/>
      <c r="D7" s="28"/>
      <c r="E7" s="29"/>
      <c r="F7" s="3" t="s">
        <v>210</v>
      </c>
      <c r="G7" s="3" t="s">
        <v>211</v>
      </c>
      <c r="H7" s="3" t="s">
        <v>212</v>
      </c>
      <c r="I7" s="3" t="s">
        <v>201</v>
      </c>
      <c r="J7" s="3" t="s">
        <v>213</v>
      </c>
    </row>
    <row r="8" spans="1:10" x14ac:dyDescent="0.25">
      <c r="A8" s="175" t="s">
        <v>0</v>
      </c>
      <c r="B8" s="176"/>
      <c r="C8" s="176"/>
      <c r="D8" s="176"/>
      <c r="E8" s="177"/>
      <c r="F8" s="116">
        <f>F9+F10</f>
        <v>78820.100000000006</v>
      </c>
      <c r="G8" s="30">
        <f>G9+G10</f>
        <v>111325</v>
      </c>
      <c r="H8" s="131">
        <f>H9+H10</f>
        <v>126445</v>
      </c>
      <c r="I8" s="30">
        <f>I9+I10</f>
        <v>122290</v>
      </c>
      <c r="J8" s="30">
        <f>J9+J10</f>
        <v>122644</v>
      </c>
    </row>
    <row r="9" spans="1:10" x14ac:dyDescent="0.25">
      <c r="A9" s="178" t="s">
        <v>39</v>
      </c>
      <c r="B9" s="179"/>
      <c r="C9" s="179"/>
      <c r="D9" s="179"/>
      <c r="E9" s="171"/>
      <c r="F9" s="117">
        <f>' Račun prihoda i rashoda'!F11</f>
        <v>78820.100000000006</v>
      </c>
      <c r="G9" s="96">
        <f>' Račun prihoda i rashoda'!G11</f>
        <v>111325</v>
      </c>
      <c r="H9" s="117">
        <f>' Račun prihoda i rashoda'!H11</f>
        <v>126445</v>
      </c>
      <c r="I9" s="96">
        <f>' Račun prihoda i rashoda'!I11</f>
        <v>122290</v>
      </c>
      <c r="J9" s="96">
        <f>' Račun prihoda i rashoda'!J11</f>
        <v>122644</v>
      </c>
    </row>
    <row r="10" spans="1:10" x14ac:dyDescent="0.25">
      <c r="A10" s="170" t="s">
        <v>40</v>
      </c>
      <c r="B10" s="171"/>
      <c r="C10" s="171"/>
      <c r="D10" s="171"/>
      <c r="E10" s="171"/>
      <c r="F10" s="117">
        <f>' Račun prihoda i rashoda'!F44</f>
        <v>0</v>
      </c>
      <c r="G10" s="96">
        <f>' Račun prihoda i rashoda'!G44</f>
        <v>0</v>
      </c>
      <c r="H10" s="117">
        <f>' Račun prihoda i rashoda'!H44</f>
        <v>0</v>
      </c>
      <c r="I10" s="96">
        <f>' Račun prihoda i rashoda'!I44</f>
        <v>0</v>
      </c>
      <c r="J10" s="96">
        <f>' Račun prihoda i rashoda'!J44</f>
        <v>0</v>
      </c>
    </row>
    <row r="11" spans="1:10" x14ac:dyDescent="0.25">
      <c r="A11" s="33" t="s">
        <v>1</v>
      </c>
      <c r="B11" s="41"/>
      <c r="C11" s="41"/>
      <c r="D11" s="41"/>
      <c r="E11" s="41"/>
      <c r="F11" s="116">
        <f>F12+F13</f>
        <v>76376.61</v>
      </c>
      <c r="G11" s="30">
        <f>G12+G13</f>
        <v>117276.6</v>
      </c>
      <c r="H11" s="131">
        <f>H12+H13</f>
        <v>126595</v>
      </c>
      <c r="I11" s="30">
        <f>I12+I13</f>
        <v>122290</v>
      </c>
      <c r="J11" s="30">
        <f>J12+J13</f>
        <v>122644</v>
      </c>
    </row>
    <row r="12" spans="1:10" x14ac:dyDescent="0.25">
      <c r="A12" s="180" t="s">
        <v>41</v>
      </c>
      <c r="B12" s="179"/>
      <c r="C12" s="179"/>
      <c r="D12" s="179"/>
      <c r="E12" s="179"/>
      <c r="F12" s="117">
        <f>' Račun prihoda i rashoda'!F52</f>
        <v>60797.170000000006</v>
      </c>
      <c r="G12" s="96">
        <f>' Račun prihoda i rashoda'!G52</f>
        <v>100176.6</v>
      </c>
      <c r="H12" s="117">
        <f>' Račun prihoda i rashoda'!H52</f>
        <v>111495</v>
      </c>
      <c r="I12" s="96">
        <f>' Račun prihoda i rashoda'!I52</f>
        <v>104690</v>
      </c>
      <c r="J12" s="96">
        <f>' Račun prihoda i rashoda'!J52</f>
        <v>105044</v>
      </c>
    </row>
    <row r="13" spans="1:10" x14ac:dyDescent="0.25">
      <c r="A13" s="181" t="s">
        <v>42</v>
      </c>
      <c r="B13" s="171"/>
      <c r="C13" s="171"/>
      <c r="D13" s="171"/>
      <c r="E13" s="171"/>
      <c r="F13" s="118">
        <f>' Račun prihoda i rashoda'!F95</f>
        <v>15579.44</v>
      </c>
      <c r="G13" s="43">
        <f>' Račun prihoda i rashoda'!G95</f>
        <v>17100</v>
      </c>
      <c r="H13" s="118">
        <f>' Račun prihoda i rashoda'!H95</f>
        <v>15100</v>
      </c>
      <c r="I13" s="43">
        <f>' Račun prihoda i rashoda'!I95</f>
        <v>17600</v>
      </c>
      <c r="J13" s="43">
        <f>' Račun prihoda i rashoda'!J95</f>
        <v>17600</v>
      </c>
    </row>
    <row r="14" spans="1:10" x14ac:dyDescent="0.25">
      <c r="A14" s="182" t="s">
        <v>61</v>
      </c>
      <c r="B14" s="176"/>
      <c r="C14" s="176"/>
      <c r="D14" s="176"/>
      <c r="E14" s="176"/>
      <c r="F14" s="116">
        <f>F8-F11</f>
        <v>2443.4900000000052</v>
      </c>
      <c r="G14" s="30">
        <f>G8-G11</f>
        <v>-5951.6000000000058</v>
      </c>
      <c r="H14" s="131">
        <f>H8-H11</f>
        <v>-150</v>
      </c>
      <c r="I14" s="30">
        <f>I8-I11</f>
        <v>0</v>
      </c>
      <c r="J14" s="30">
        <f>J8-J11</f>
        <v>0</v>
      </c>
    </row>
    <row r="15" spans="1:10" ht="18" x14ac:dyDescent="0.25">
      <c r="A15" s="4"/>
      <c r="B15" s="21"/>
      <c r="C15" s="21"/>
      <c r="D15" s="21"/>
      <c r="E15" s="21"/>
      <c r="F15" s="21"/>
      <c r="G15" s="21"/>
      <c r="H15" s="22"/>
      <c r="I15" s="22"/>
      <c r="J15" s="22"/>
    </row>
    <row r="16" spans="1:10" ht="15.75" x14ac:dyDescent="0.25">
      <c r="A16" s="172" t="s">
        <v>25</v>
      </c>
      <c r="B16" s="174"/>
      <c r="C16" s="174"/>
      <c r="D16" s="174"/>
      <c r="E16" s="174"/>
      <c r="F16" s="174"/>
      <c r="G16" s="174"/>
      <c r="H16" s="174"/>
      <c r="I16" s="174"/>
      <c r="J16" s="174"/>
    </row>
    <row r="17" spans="1:10" ht="18" x14ac:dyDescent="0.25">
      <c r="A17" s="4"/>
      <c r="B17" s="21"/>
      <c r="C17" s="21"/>
      <c r="D17" s="21"/>
      <c r="E17" s="21"/>
      <c r="F17" s="21"/>
      <c r="G17" s="21"/>
      <c r="H17" s="22"/>
      <c r="I17" s="22"/>
      <c r="J17" s="22"/>
    </row>
    <row r="18" spans="1:10" ht="25.5" x14ac:dyDescent="0.25">
      <c r="A18" s="26"/>
      <c r="B18" s="27"/>
      <c r="C18" s="27"/>
      <c r="D18" s="28"/>
      <c r="E18" s="29"/>
      <c r="F18" s="3" t="s">
        <v>210</v>
      </c>
      <c r="G18" s="3" t="s">
        <v>211</v>
      </c>
      <c r="H18" s="3" t="s">
        <v>212</v>
      </c>
      <c r="I18" s="3" t="s">
        <v>201</v>
      </c>
      <c r="J18" s="3" t="s">
        <v>213</v>
      </c>
    </row>
    <row r="19" spans="1:10" x14ac:dyDescent="0.25">
      <c r="A19" s="181" t="s">
        <v>43</v>
      </c>
      <c r="B19" s="171"/>
      <c r="C19" s="171"/>
      <c r="D19" s="171"/>
      <c r="E19" s="171"/>
      <c r="F19" s="43"/>
      <c r="G19" s="43"/>
      <c r="H19" s="43"/>
      <c r="I19" s="43"/>
      <c r="J19" s="42"/>
    </row>
    <row r="20" spans="1:10" x14ac:dyDescent="0.25">
      <c r="A20" s="181" t="s">
        <v>44</v>
      </c>
      <c r="B20" s="171"/>
      <c r="C20" s="171"/>
      <c r="D20" s="171"/>
      <c r="E20" s="171"/>
      <c r="F20" s="43"/>
      <c r="G20" s="43"/>
      <c r="H20" s="43"/>
      <c r="I20" s="43"/>
      <c r="J20" s="42"/>
    </row>
    <row r="21" spans="1:10" x14ac:dyDescent="0.25">
      <c r="A21" s="182" t="s">
        <v>2</v>
      </c>
      <c r="B21" s="176"/>
      <c r="C21" s="176"/>
      <c r="D21" s="176"/>
      <c r="E21" s="176"/>
      <c r="F21" s="30">
        <f>F19-F20</f>
        <v>0</v>
      </c>
      <c r="G21" s="30">
        <f>G19-G20</f>
        <v>0</v>
      </c>
      <c r="H21" s="30">
        <f>H19-H20</f>
        <v>0</v>
      </c>
      <c r="I21" s="30">
        <f>I19-I20</f>
        <v>0</v>
      </c>
      <c r="J21" s="30">
        <f>J19-J20</f>
        <v>0</v>
      </c>
    </row>
    <row r="22" spans="1:10" x14ac:dyDescent="0.25">
      <c r="A22" s="182" t="s">
        <v>62</v>
      </c>
      <c r="B22" s="176"/>
      <c r="C22" s="176"/>
      <c r="D22" s="176"/>
      <c r="E22" s="176"/>
      <c r="F22" s="131">
        <f>F14+F21</f>
        <v>2443.4900000000052</v>
      </c>
      <c r="G22" s="131">
        <f>G14+G21</f>
        <v>-5951.6000000000058</v>
      </c>
      <c r="H22" s="30">
        <f>H14+H21</f>
        <v>-150</v>
      </c>
      <c r="I22" s="30">
        <f>I14+I21</f>
        <v>0</v>
      </c>
      <c r="J22" s="30">
        <f>J14+J21</f>
        <v>0</v>
      </c>
    </row>
    <row r="23" spans="1:10" ht="18" x14ac:dyDescent="0.25">
      <c r="A23" s="20"/>
      <c r="B23" s="21"/>
      <c r="C23" s="21"/>
      <c r="D23" s="21"/>
      <c r="E23" s="21"/>
      <c r="F23" s="21"/>
      <c r="G23" s="21"/>
      <c r="H23" s="22"/>
      <c r="I23" s="22"/>
      <c r="J23" s="22"/>
    </row>
    <row r="24" spans="1:10" ht="15.75" x14ac:dyDescent="0.25">
      <c r="A24" s="172" t="s">
        <v>63</v>
      </c>
      <c r="B24" s="174"/>
      <c r="C24" s="174"/>
      <c r="D24" s="174"/>
      <c r="E24" s="174"/>
      <c r="F24" s="174"/>
      <c r="G24" s="174"/>
      <c r="H24" s="174"/>
      <c r="I24" s="174"/>
      <c r="J24" s="174"/>
    </row>
    <row r="25" spans="1:10" ht="15.75" x14ac:dyDescent="0.25">
      <c r="A25" s="39"/>
      <c r="B25" s="40"/>
      <c r="C25" s="40"/>
      <c r="D25" s="40"/>
      <c r="E25" s="40"/>
      <c r="F25" s="40"/>
      <c r="G25" s="40"/>
      <c r="H25" s="40"/>
      <c r="I25" s="40"/>
      <c r="J25" s="40"/>
    </row>
    <row r="26" spans="1:10" ht="25.5" x14ac:dyDescent="0.25">
      <c r="A26" s="26"/>
      <c r="B26" s="27"/>
      <c r="C26" s="27"/>
      <c r="D26" s="28"/>
      <c r="E26" s="29"/>
      <c r="F26" s="3" t="s">
        <v>210</v>
      </c>
      <c r="G26" s="3" t="s">
        <v>211</v>
      </c>
      <c r="H26" s="3" t="s">
        <v>212</v>
      </c>
      <c r="I26" s="3" t="s">
        <v>201</v>
      </c>
      <c r="J26" s="3" t="s">
        <v>213</v>
      </c>
    </row>
    <row r="27" spans="1:10" ht="15" customHeight="1" x14ac:dyDescent="0.25">
      <c r="A27" s="185" t="s">
        <v>64</v>
      </c>
      <c r="B27" s="186"/>
      <c r="C27" s="186"/>
      <c r="D27" s="186"/>
      <c r="E27" s="187"/>
      <c r="F27" s="44">
        <v>1155.17</v>
      </c>
      <c r="G27" s="44">
        <f>F28</f>
        <v>3598.6600000000053</v>
      </c>
      <c r="H27" s="144">
        <v>150</v>
      </c>
      <c r="I27" s="44">
        <f>H28</f>
        <v>0</v>
      </c>
      <c r="J27" s="44">
        <f>I28</f>
        <v>0</v>
      </c>
    </row>
    <row r="28" spans="1:10" ht="15" customHeight="1" x14ac:dyDescent="0.25">
      <c r="A28" s="182" t="s">
        <v>65</v>
      </c>
      <c r="B28" s="176"/>
      <c r="C28" s="176"/>
      <c r="D28" s="176"/>
      <c r="E28" s="176"/>
      <c r="F28" s="46">
        <f>F22+F27</f>
        <v>3598.6600000000053</v>
      </c>
      <c r="G28" s="46">
        <f>G22+G27</f>
        <v>-2352.9400000000005</v>
      </c>
      <c r="H28" s="145">
        <f>H22+H27</f>
        <v>0</v>
      </c>
      <c r="I28" s="46">
        <f>I22+I27</f>
        <v>0</v>
      </c>
      <c r="J28" s="47">
        <f>J22+J27</f>
        <v>0</v>
      </c>
    </row>
    <row r="29" spans="1:10" ht="45" customHeight="1" x14ac:dyDescent="0.25">
      <c r="A29" s="175" t="s">
        <v>66</v>
      </c>
      <c r="B29" s="188"/>
      <c r="C29" s="188"/>
      <c r="D29" s="188"/>
      <c r="E29" s="189"/>
      <c r="F29" s="46">
        <f>F14+F21+F27-F28</f>
        <v>0</v>
      </c>
      <c r="G29" s="46">
        <f>G14+G21+G27-G28</f>
        <v>0</v>
      </c>
      <c r="H29" s="46">
        <f>H14+H21+H27-H28</f>
        <v>0</v>
      </c>
      <c r="I29" s="46">
        <f>I14+I21+I27-I28</f>
        <v>0</v>
      </c>
      <c r="J29" s="47">
        <f>J14+J21+J27-J28</f>
        <v>0</v>
      </c>
    </row>
    <row r="30" spans="1:10" ht="15.75" x14ac:dyDescent="0.25">
      <c r="A30" s="48"/>
      <c r="B30" s="49"/>
      <c r="C30" s="49"/>
      <c r="D30" s="49"/>
      <c r="E30" s="49"/>
      <c r="F30" s="49"/>
      <c r="G30" s="49"/>
      <c r="H30" s="49"/>
      <c r="I30" s="49"/>
      <c r="J30" s="49"/>
    </row>
    <row r="31" spans="1:10" ht="15.75" x14ac:dyDescent="0.25">
      <c r="A31" s="190" t="s">
        <v>60</v>
      </c>
      <c r="B31" s="190"/>
      <c r="C31" s="190"/>
      <c r="D31" s="190"/>
      <c r="E31" s="190"/>
      <c r="F31" s="190"/>
      <c r="G31" s="190"/>
      <c r="H31" s="190"/>
      <c r="I31" s="190"/>
      <c r="J31" s="190"/>
    </row>
    <row r="32" spans="1:10" ht="18" x14ac:dyDescent="0.25">
      <c r="A32" s="50"/>
      <c r="B32" s="51"/>
      <c r="C32" s="51"/>
      <c r="D32" s="51"/>
      <c r="E32" s="51"/>
      <c r="F32" s="51"/>
      <c r="G32" s="51"/>
      <c r="H32" s="52"/>
      <c r="I32" s="52"/>
      <c r="J32" s="52"/>
    </row>
    <row r="33" spans="1:10" ht="25.5" x14ac:dyDescent="0.25">
      <c r="A33" s="53"/>
      <c r="B33" s="54"/>
      <c r="C33" s="54"/>
      <c r="D33" s="55"/>
      <c r="E33" s="56"/>
      <c r="F33" s="3" t="s">
        <v>210</v>
      </c>
      <c r="G33" s="3" t="s">
        <v>211</v>
      </c>
      <c r="H33" s="3" t="s">
        <v>212</v>
      </c>
      <c r="I33" s="3" t="s">
        <v>201</v>
      </c>
      <c r="J33" s="3" t="s">
        <v>213</v>
      </c>
    </row>
    <row r="34" spans="1:10" x14ac:dyDescent="0.25">
      <c r="A34" s="185" t="s">
        <v>64</v>
      </c>
      <c r="B34" s="186"/>
      <c r="C34" s="186"/>
      <c r="D34" s="186"/>
      <c r="E34" s="187"/>
      <c r="F34" s="44">
        <f>F27</f>
        <v>1155.17</v>
      </c>
      <c r="G34" s="44">
        <f>F37</f>
        <v>3598.6600000000053</v>
      </c>
      <c r="H34" s="44">
        <v>0</v>
      </c>
      <c r="I34" s="44">
        <f>H37</f>
        <v>0</v>
      </c>
      <c r="J34" s="45">
        <f>I37</f>
        <v>0</v>
      </c>
    </row>
    <row r="35" spans="1:10" ht="28.5" customHeight="1" x14ac:dyDescent="0.25">
      <c r="A35" s="185" t="s">
        <v>67</v>
      </c>
      <c r="B35" s="186"/>
      <c r="C35" s="186"/>
      <c r="D35" s="186"/>
      <c r="E35" s="187"/>
      <c r="F35" s="44"/>
      <c r="G35" s="44">
        <v>0</v>
      </c>
      <c r="H35" s="44">
        <v>0</v>
      </c>
      <c r="I35" s="44">
        <v>0</v>
      </c>
      <c r="J35" s="45">
        <v>0</v>
      </c>
    </row>
    <row r="36" spans="1:10" x14ac:dyDescent="0.25">
      <c r="A36" s="185" t="s">
        <v>68</v>
      </c>
      <c r="B36" s="191"/>
      <c r="C36" s="191"/>
      <c r="D36" s="191"/>
      <c r="E36" s="192"/>
      <c r="F36" s="44">
        <f>F22</f>
        <v>2443.4900000000052</v>
      </c>
      <c r="G36" s="44">
        <f>G22</f>
        <v>-5951.6000000000058</v>
      </c>
      <c r="H36" s="44">
        <v>0</v>
      </c>
      <c r="I36" s="44">
        <v>0</v>
      </c>
      <c r="J36" s="45">
        <v>0</v>
      </c>
    </row>
    <row r="37" spans="1:10" ht="15" customHeight="1" x14ac:dyDescent="0.25">
      <c r="A37" s="182" t="s">
        <v>65</v>
      </c>
      <c r="B37" s="176"/>
      <c r="C37" s="176"/>
      <c r="D37" s="176"/>
      <c r="E37" s="176"/>
      <c r="F37" s="31">
        <f>F34-F35+F36</f>
        <v>3598.6600000000053</v>
      </c>
      <c r="G37" s="31">
        <f>G34-G35+G36</f>
        <v>-2352.9400000000005</v>
      </c>
      <c r="H37" s="31">
        <v>0</v>
      </c>
      <c r="I37" s="31">
        <f>I34-I35+I36</f>
        <v>0</v>
      </c>
      <c r="J37" s="57">
        <f>J34-J35+J36</f>
        <v>0</v>
      </c>
    </row>
    <row r="38" spans="1:10" ht="17.25" customHeight="1" x14ac:dyDescent="0.25"/>
    <row r="39" spans="1:10" x14ac:dyDescent="0.25">
      <c r="A39" s="183"/>
      <c r="B39" s="184"/>
      <c r="C39" s="184"/>
      <c r="D39" s="184"/>
      <c r="E39" s="184"/>
      <c r="F39" s="184"/>
      <c r="G39" s="184"/>
      <c r="H39" s="184"/>
      <c r="I39" s="184"/>
      <c r="J39" s="184"/>
    </row>
    <row r="40" spans="1:10" ht="9" customHeight="1" x14ac:dyDescent="0.25"/>
    <row r="41" spans="1:10" x14ac:dyDescent="0.25">
      <c r="F41" s="151"/>
    </row>
  </sheetData>
  <mergeCells count="24">
    <mergeCell ref="A20:E20"/>
    <mergeCell ref="A39:J39"/>
    <mergeCell ref="A21:E21"/>
    <mergeCell ref="A22:E22"/>
    <mergeCell ref="A24:J24"/>
    <mergeCell ref="A27:E27"/>
    <mergeCell ref="A28:E28"/>
    <mergeCell ref="A29:E29"/>
    <mergeCell ref="A31:J31"/>
    <mergeCell ref="A34:E34"/>
    <mergeCell ref="A35:E35"/>
    <mergeCell ref="A36:E36"/>
    <mergeCell ref="A37:E37"/>
    <mergeCell ref="A12:E12"/>
    <mergeCell ref="A13:E13"/>
    <mergeCell ref="A14:E14"/>
    <mergeCell ref="A16:J16"/>
    <mergeCell ref="A19:E19"/>
    <mergeCell ref="A10:E10"/>
    <mergeCell ref="A1:J1"/>
    <mergeCell ref="A3:J3"/>
    <mergeCell ref="A5:J5"/>
    <mergeCell ref="A8:E8"/>
    <mergeCell ref="A9:E9"/>
  </mergeCells>
  <pageMargins left="0.7" right="0.7" top="0.75" bottom="0.75" header="0.3" footer="0.3"/>
  <pageSetup paperSize="9" scale="6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106"/>
  <sheetViews>
    <sheetView topLeftCell="A58" zoomScale="90" zoomScaleNormal="90" workbookViewId="0">
      <selection activeCell="L11" sqref="L11"/>
    </sheetView>
  </sheetViews>
  <sheetFormatPr defaultRowHeight="15" x14ac:dyDescent="0.25"/>
  <cols>
    <col min="1" max="1" width="4" customWidth="1"/>
    <col min="2" max="2" width="3.5703125" style="60" customWidth="1"/>
    <col min="3" max="3" width="4.7109375" style="60" customWidth="1"/>
    <col min="4" max="4" width="6" customWidth="1"/>
    <col min="5" max="10" width="25.28515625" customWidth="1"/>
  </cols>
  <sheetData>
    <row r="1" spans="1:10" ht="42" customHeight="1" x14ac:dyDescent="0.25">
      <c r="A1" s="172" t="s">
        <v>209</v>
      </c>
      <c r="B1" s="172"/>
      <c r="C1" s="172"/>
      <c r="D1" s="172"/>
      <c r="E1" s="172"/>
      <c r="F1" s="172"/>
      <c r="G1" s="172"/>
      <c r="H1" s="172"/>
      <c r="I1" s="172"/>
      <c r="J1" s="172"/>
    </row>
    <row r="2" spans="1:10" ht="18" customHeight="1" x14ac:dyDescent="0.2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customHeight="1" x14ac:dyDescent="0.25">
      <c r="A3" s="172" t="s">
        <v>18</v>
      </c>
      <c r="B3" s="172"/>
      <c r="C3" s="172"/>
      <c r="D3" s="172"/>
      <c r="E3" s="172"/>
      <c r="F3" s="172"/>
      <c r="G3" s="172"/>
      <c r="H3" s="172"/>
      <c r="I3" s="172"/>
      <c r="J3" s="172"/>
    </row>
    <row r="4" spans="1:10" ht="18" x14ac:dyDescent="0.25">
      <c r="A4" s="4"/>
      <c r="B4" s="4"/>
      <c r="C4" s="4"/>
      <c r="D4" s="4"/>
      <c r="E4" s="4"/>
      <c r="F4" s="4"/>
      <c r="G4" s="4"/>
      <c r="H4" s="4"/>
      <c r="I4" s="5"/>
      <c r="J4" s="5"/>
    </row>
    <row r="5" spans="1:10" ht="18" customHeight="1" x14ac:dyDescent="0.25">
      <c r="A5" s="172" t="s">
        <v>4</v>
      </c>
      <c r="B5" s="172"/>
      <c r="C5" s="172"/>
      <c r="D5" s="172"/>
      <c r="E5" s="172"/>
      <c r="F5" s="172"/>
      <c r="G5" s="172"/>
      <c r="H5" s="172"/>
      <c r="I5" s="172"/>
      <c r="J5" s="172"/>
    </row>
    <row r="6" spans="1:10" ht="18" x14ac:dyDescent="0.25">
      <c r="A6" s="4"/>
      <c r="B6" s="4"/>
      <c r="C6" s="4"/>
      <c r="D6" s="4"/>
      <c r="E6" s="4"/>
      <c r="F6" s="4"/>
      <c r="G6" s="4"/>
      <c r="H6" s="4"/>
      <c r="I6" s="5"/>
      <c r="J6" s="5"/>
    </row>
    <row r="7" spans="1:10" ht="15.75" customHeight="1" x14ac:dyDescent="0.25">
      <c r="A7" s="172" t="s">
        <v>45</v>
      </c>
      <c r="B7" s="172"/>
      <c r="C7" s="172"/>
      <c r="D7" s="172"/>
      <c r="E7" s="172"/>
      <c r="F7" s="172"/>
      <c r="G7" s="172"/>
      <c r="H7" s="172"/>
      <c r="I7" s="172"/>
      <c r="J7" s="172"/>
    </row>
    <row r="8" spans="1:10" ht="18" x14ac:dyDescent="0.25">
      <c r="A8" s="4"/>
      <c r="B8" s="4"/>
      <c r="C8" s="4"/>
      <c r="D8" s="4"/>
      <c r="E8" s="4"/>
      <c r="F8" s="4"/>
      <c r="G8" s="4"/>
      <c r="H8" s="4"/>
      <c r="I8" s="5"/>
      <c r="J8" s="5"/>
    </row>
    <row r="9" spans="1:10" ht="25.5" x14ac:dyDescent="0.25">
      <c r="A9" s="81" t="s">
        <v>5</v>
      </c>
      <c r="B9" s="82" t="s">
        <v>6</v>
      </c>
      <c r="C9" s="18"/>
      <c r="D9" s="18"/>
      <c r="E9" s="18" t="s">
        <v>3</v>
      </c>
      <c r="F9" s="18" t="s">
        <v>210</v>
      </c>
      <c r="G9" s="18" t="s">
        <v>211</v>
      </c>
      <c r="H9" s="18" t="s">
        <v>212</v>
      </c>
      <c r="I9" s="18" t="s">
        <v>201</v>
      </c>
      <c r="J9" s="18" t="s">
        <v>213</v>
      </c>
    </row>
    <row r="10" spans="1:10" x14ac:dyDescent="0.25">
      <c r="A10" s="35"/>
      <c r="B10" s="36"/>
      <c r="C10" s="36"/>
      <c r="D10" s="36"/>
      <c r="E10" s="34" t="s">
        <v>0</v>
      </c>
      <c r="F10" s="59">
        <f>F11</f>
        <v>78820.100000000006</v>
      </c>
      <c r="G10" s="59">
        <f>G11</f>
        <v>111325</v>
      </c>
      <c r="H10" s="59">
        <f>H11</f>
        <v>126445</v>
      </c>
      <c r="I10" s="59">
        <f>I11</f>
        <v>122290</v>
      </c>
      <c r="J10" s="59">
        <f>J11</f>
        <v>122644</v>
      </c>
    </row>
    <row r="11" spans="1:10" ht="15.75" customHeight="1" x14ac:dyDescent="0.25">
      <c r="A11" s="73">
        <v>6</v>
      </c>
      <c r="B11" s="73"/>
      <c r="C11" s="73"/>
      <c r="D11" s="61"/>
      <c r="E11" s="61" t="s">
        <v>7</v>
      </c>
      <c r="F11" s="68">
        <f>F12+F18+F21+F26+F33+F37</f>
        <v>78820.100000000006</v>
      </c>
      <c r="G11" s="68">
        <f>G12+G18+G21+G26+G33+G37</f>
        <v>111325</v>
      </c>
      <c r="H11" s="68">
        <f>H12+H18+H21+H26+H33+H37</f>
        <v>126445</v>
      </c>
      <c r="I11" s="68">
        <f>I12+I18+I21+I26+I33+I37</f>
        <v>122290</v>
      </c>
      <c r="J11" s="68">
        <f>J12+J18+J21+J26+J33+J37</f>
        <v>122644</v>
      </c>
    </row>
    <row r="12" spans="1:10" ht="37.5" customHeight="1" x14ac:dyDescent="0.25">
      <c r="A12" s="73"/>
      <c r="B12" s="76">
        <v>63</v>
      </c>
      <c r="C12" s="76"/>
      <c r="D12" s="65"/>
      <c r="E12" s="65" t="s">
        <v>28</v>
      </c>
      <c r="F12" s="83">
        <f>F15+F13</f>
        <v>13817.6</v>
      </c>
      <c r="G12" s="83">
        <f t="shared" ref="G12:J12" si="0">G15+G13</f>
        <v>9000</v>
      </c>
      <c r="H12" s="83">
        <f t="shared" si="0"/>
        <v>17300</v>
      </c>
      <c r="I12" s="83">
        <f t="shared" si="0"/>
        <v>10700</v>
      </c>
      <c r="J12" s="83">
        <f t="shared" si="0"/>
        <v>10700</v>
      </c>
    </row>
    <row r="13" spans="1:10" s="150" customFormat="1" ht="37.5" customHeight="1" x14ac:dyDescent="0.25">
      <c r="A13" s="119"/>
      <c r="B13" s="90"/>
      <c r="C13" s="90">
        <v>632</v>
      </c>
      <c r="D13" s="90"/>
      <c r="E13" s="90" t="s">
        <v>227</v>
      </c>
      <c r="F13" s="83">
        <f>F14</f>
        <v>0</v>
      </c>
      <c r="G13" s="83">
        <f t="shared" ref="G13:J13" si="1">G14</f>
        <v>0</v>
      </c>
      <c r="H13" s="83">
        <f t="shared" si="1"/>
        <v>5800</v>
      </c>
      <c r="I13" s="83">
        <f t="shared" si="1"/>
        <v>0</v>
      </c>
      <c r="J13" s="83">
        <f t="shared" si="1"/>
        <v>0</v>
      </c>
    </row>
    <row r="14" spans="1:10" s="150" customFormat="1" ht="37.5" customHeight="1" x14ac:dyDescent="0.25">
      <c r="A14" s="78"/>
      <c r="B14" s="78"/>
      <c r="C14" s="78"/>
      <c r="D14" s="78">
        <v>6323</v>
      </c>
      <c r="E14" s="159" t="s">
        <v>228</v>
      </c>
      <c r="F14" s="142">
        <f>'POSEBNI DIO'!E113</f>
        <v>0</v>
      </c>
      <c r="G14" s="142">
        <f>'POSEBNI DIO'!F113</f>
        <v>0</v>
      </c>
      <c r="H14" s="142">
        <f>'POSEBNI DIO'!G113</f>
        <v>5800</v>
      </c>
      <c r="I14" s="142">
        <f>'POSEBNI DIO'!H113</f>
        <v>0</v>
      </c>
      <c r="J14" s="142">
        <f>'POSEBNI DIO'!I113</f>
        <v>0</v>
      </c>
    </row>
    <row r="15" spans="1:10" ht="42.75" customHeight="1" x14ac:dyDescent="0.25">
      <c r="A15" s="73"/>
      <c r="B15" s="76"/>
      <c r="C15" s="76">
        <v>636</v>
      </c>
      <c r="D15" s="65"/>
      <c r="E15" s="65" t="s">
        <v>69</v>
      </c>
      <c r="F15" s="83">
        <f>SUM(F16:F17)</f>
        <v>13817.6</v>
      </c>
      <c r="G15" s="83">
        <f>SUM(G16:G17)</f>
        <v>9000</v>
      </c>
      <c r="H15" s="83">
        <f>SUM(H16:H17)</f>
        <v>11500</v>
      </c>
      <c r="I15" s="83">
        <f>SUM(I16:I17)</f>
        <v>10700</v>
      </c>
      <c r="J15" s="83">
        <f>SUM(J16:J17)</f>
        <v>10700</v>
      </c>
    </row>
    <row r="16" spans="1:10" s="150" customFormat="1" ht="42.75" customHeight="1" x14ac:dyDescent="0.25">
      <c r="A16" s="78"/>
      <c r="B16" s="78"/>
      <c r="C16" s="78"/>
      <c r="D16" s="78">
        <v>6361</v>
      </c>
      <c r="E16" s="159" t="s">
        <v>198</v>
      </c>
      <c r="F16" s="142">
        <v>3210.23</v>
      </c>
      <c r="G16" s="142">
        <f>'POSEBNI DIO'!F61</f>
        <v>0</v>
      </c>
      <c r="H16" s="142">
        <f>'POSEBNI DIO'!G62</f>
        <v>2000</v>
      </c>
      <c r="I16" s="142">
        <f>'POSEBNI DIO'!H62</f>
        <v>1200</v>
      </c>
      <c r="J16" s="142">
        <f>'POSEBNI DIO'!I62</f>
        <v>1200</v>
      </c>
    </row>
    <row r="17" spans="1:10" ht="34.5" customHeight="1" x14ac:dyDescent="0.25">
      <c r="A17" s="78"/>
      <c r="B17" s="78"/>
      <c r="C17" s="78"/>
      <c r="D17" s="69">
        <v>6362</v>
      </c>
      <c r="E17" s="141" t="s">
        <v>70</v>
      </c>
      <c r="F17" s="142">
        <v>10607.37</v>
      </c>
      <c r="G17" s="142">
        <f>'POSEBNI DIO'!F96</f>
        <v>9000</v>
      </c>
      <c r="H17" s="142">
        <f>'POSEBNI DIO'!G96</f>
        <v>9500</v>
      </c>
      <c r="I17" s="142">
        <f>'POSEBNI DIO'!H96</f>
        <v>9500</v>
      </c>
      <c r="J17" s="142">
        <f>'POSEBNI DIO'!I96</f>
        <v>9500</v>
      </c>
    </row>
    <row r="18" spans="1:10" ht="15.75" customHeight="1" x14ac:dyDescent="0.25">
      <c r="A18" s="74"/>
      <c r="B18" s="74">
        <v>64</v>
      </c>
      <c r="C18" s="75"/>
      <c r="D18" s="63"/>
      <c r="E18" s="63" t="s">
        <v>71</v>
      </c>
      <c r="F18" s="83">
        <f>F19</f>
        <v>0.03</v>
      </c>
      <c r="G18" s="83">
        <f t="shared" ref="G18:I19" si="2">G19</f>
        <v>0</v>
      </c>
      <c r="H18" s="83">
        <f t="shared" si="2"/>
        <v>0</v>
      </c>
      <c r="I18" s="83">
        <f t="shared" si="2"/>
        <v>0</v>
      </c>
      <c r="J18" s="83">
        <f>J19</f>
        <v>0</v>
      </c>
    </row>
    <row r="19" spans="1:10" ht="22.5" customHeight="1" x14ac:dyDescent="0.25">
      <c r="A19" s="74"/>
      <c r="B19" s="74"/>
      <c r="C19" s="75">
        <v>641</v>
      </c>
      <c r="D19" s="63"/>
      <c r="E19" s="66" t="s">
        <v>72</v>
      </c>
      <c r="F19" s="83">
        <f>F20</f>
        <v>0.03</v>
      </c>
      <c r="G19" s="83">
        <f t="shared" si="2"/>
        <v>0</v>
      </c>
      <c r="H19" s="83">
        <f t="shared" si="2"/>
        <v>0</v>
      </c>
      <c r="I19" s="83">
        <f t="shared" si="2"/>
        <v>0</v>
      </c>
      <c r="J19" s="83">
        <f>J20</f>
        <v>0</v>
      </c>
    </row>
    <row r="20" spans="1:10" ht="26.25" customHeight="1" x14ac:dyDescent="0.25">
      <c r="A20" s="78"/>
      <c r="B20" s="78"/>
      <c r="C20" s="79"/>
      <c r="D20" s="71">
        <v>6413</v>
      </c>
      <c r="E20" s="141" t="s">
        <v>73</v>
      </c>
      <c r="F20" s="142">
        <v>0.03</v>
      </c>
      <c r="G20" s="142">
        <v>0</v>
      </c>
      <c r="H20" s="142"/>
      <c r="I20" s="142"/>
      <c r="J20" s="142"/>
    </row>
    <row r="21" spans="1:10" ht="39" customHeight="1" x14ac:dyDescent="0.25">
      <c r="A21" s="74"/>
      <c r="B21" s="74">
        <v>65</v>
      </c>
      <c r="C21" s="75"/>
      <c r="D21" s="66"/>
      <c r="E21" s="67" t="s">
        <v>74</v>
      </c>
      <c r="F21" s="83">
        <f>F24+F22</f>
        <v>196.5</v>
      </c>
      <c r="G21" s="83">
        <f>G24+G22</f>
        <v>807.5</v>
      </c>
      <c r="H21" s="83">
        <f>H24+H22</f>
        <v>180</v>
      </c>
      <c r="I21" s="83">
        <f>I24+I22</f>
        <v>180</v>
      </c>
      <c r="J21" s="83">
        <f>J24+J22</f>
        <v>180</v>
      </c>
    </row>
    <row r="22" spans="1:10" s="150" customFormat="1" ht="24.75" customHeight="1" x14ac:dyDescent="0.25">
      <c r="A22" s="86"/>
      <c r="B22" s="86"/>
      <c r="C22" s="87">
        <v>651</v>
      </c>
      <c r="D22" s="95"/>
      <c r="E22" s="67" t="s">
        <v>203</v>
      </c>
      <c r="F22" s="83">
        <f>F23</f>
        <v>0</v>
      </c>
      <c r="G22" s="83">
        <f t="shared" ref="G22:I24" si="3">G23</f>
        <v>0</v>
      </c>
      <c r="H22" s="83">
        <f t="shared" si="3"/>
        <v>0</v>
      </c>
      <c r="I22" s="83">
        <f t="shared" si="3"/>
        <v>0</v>
      </c>
      <c r="J22" s="83">
        <f>J23</f>
        <v>0</v>
      </c>
    </row>
    <row r="23" spans="1:10" s="150" customFormat="1" ht="24.75" customHeight="1" x14ac:dyDescent="0.25">
      <c r="A23" s="78"/>
      <c r="B23" s="78"/>
      <c r="C23" s="79"/>
      <c r="D23" s="71">
        <v>6514</v>
      </c>
      <c r="E23" s="71" t="s">
        <v>204</v>
      </c>
      <c r="F23" s="142">
        <v>0</v>
      </c>
      <c r="G23" s="142">
        <f>'POSEBNI DIO'!F36*0.5</f>
        <v>0</v>
      </c>
      <c r="H23" s="142">
        <f>'POSEBNI DIO'!G36*0.5</f>
        <v>0</v>
      </c>
      <c r="I23" s="142">
        <f>'POSEBNI DIO'!H36*0.5</f>
        <v>0</v>
      </c>
      <c r="J23" s="142">
        <f>'POSEBNI DIO'!I36*0.5</f>
        <v>0</v>
      </c>
    </row>
    <row r="24" spans="1:10" ht="15.75" customHeight="1" x14ac:dyDescent="0.25">
      <c r="A24" s="74"/>
      <c r="B24" s="74"/>
      <c r="C24" s="75">
        <v>652</v>
      </c>
      <c r="D24" s="66"/>
      <c r="E24" s="67" t="s">
        <v>75</v>
      </c>
      <c r="F24" s="83">
        <f>F25</f>
        <v>196.5</v>
      </c>
      <c r="G24" s="83">
        <f t="shared" si="3"/>
        <v>807.5</v>
      </c>
      <c r="H24" s="83">
        <f t="shared" si="3"/>
        <v>180</v>
      </c>
      <c r="I24" s="83">
        <f t="shared" si="3"/>
        <v>180</v>
      </c>
      <c r="J24" s="83">
        <f>J25</f>
        <v>180</v>
      </c>
    </row>
    <row r="25" spans="1:10" ht="15.75" customHeight="1" x14ac:dyDescent="0.25">
      <c r="A25" s="78"/>
      <c r="B25" s="78"/>
      <c r="C25" s="79"/>
      <c r="D25" s="71">
        <v>6526</v>
      </c>
      <c r="E25" s="71" t="s">
        <v>76</v>
      </c>
      <c r="F25" s="142">
        <v>196.5</v>
      </c>
      <c r="G25" s="142">
        <f>'POSEBNI DIO'!F43*0.5</f>
        <v>807.5</v>
      </c>
      <c r="H25" s="142">
        <f>'POSEBNI DIO'!G43*0.5</f>
        <v>180</v>
      </c>
      <c r="I25" s="142">
        <f>'POSEBNI DIO'!H43*0.5</f>
        <v>180</v>
      </c>
      <c r="J25" s="142">
        <f>'POSEBNI DIO'!I43*0.5</f>
        <v>180</v>
      </c>
    </row>
    <row r="26" spans="1:10" ht="15.75" customHeight="1" x14ac:dyDescent="0.25">
      <c r="A26" s="74"/>
      <c r="B26" s="74">
        <v>66</v>
      </c>
      <c r="C26" s="75"/>
      <c r="D26" s="63"/>
      <c r="E26" s="65" t="s">
        <v>77</v>
      </c>
      <c r="F26" s="83">
        <f>F27+F30</f>
        <v>0</v>
      </c>
      <c r="G26" s="83">
        <f>G27</f>
        <v>0</v>
      </c>
      <c r="H26" s="83">
        <f>H27</f>
        <v>0</v>
      </c>
      <c r="I26" s="83">
        <f>I27</f>
        <v>0</v>
      </c>
      <c r="J26" s="83">
        <f>J27</f>
        <v>0</v>
      </c>
    </row>
    <row r="27" spans="1:10" ht="27.75" customHeight="1" x14ac:dyDescent="0.25">
      <c r="A27" s="74"/>
      <c r="B27" s="74"/>
      <c r="C27" s="75">
        <v>661</v>
      </c>
      <c r="D27" s="63"/>
      <c r="E27" s="65" t="s">
        <v>78</v>
      </c>
      <c r="F27" s="83">
        <f>SUM(F28:F29)</f>
        <v>0</v>
      </c>
      <c r="G27" s="83">
        <f>SUM(G28:G29)</f>
        <v>0</v>
      </c>
      <c r="H27" s="83">
        <f>SUM(H28:H29)</f>
        <v>0</v>
      </c>
      <c r="I27" s="83">
        <f>SUM(I28:I29)</f>
        <v>0</v>
      </c>
      <c r="J27" s="83">
        <f>SUM(J28:J29)</f>
        <v>0</v>
      </c>
    </row>
    <row r="28" spans="1:10" ht="30" customHeight="1" x14ac:dyDescent="0.25">
      <c r="A28" s="78"/>
      <c r="B28" s="80"/>
      <c r="C28" s="79"/>
      <c r="D28" s="70">
        <v>6614</v>
      </c>
      <c r="E28" s="72" t="s">
        <v>79</v>
      </c>
      <c r="F28" s="142"/>
      <c r="G28" s="142"/>
      <c r="H28" s="142"/>
      <c r="I28" s="142"/>
      <c r="J28" s="142"/>
    </row>
    <row r="29" spans="1:10" ht="23.25" customHeight="1" x14ac:dyDescent="0.25">
      <c r="A29" s="78"/>
      <c r="B29" s="80"/>
      <c r="C29" s="79"/>
      <c r="D29" s="70">
        <v>6615</v>
      </c>
      <c r="E29" s="72" t="s">
        <v>80</v>
      </c>
      <c r="F29" s="142">
        <v>0</v>
      </c>
      <c r="G29" s="142"/>
      <c r="H29" s="142"/>
      <c r="I29" s="142"/>
      <c r="J29" s="142"/>
    </row>
    <row r="30" spans="1:10" s="150" customFormat="1" ht="23.25" customHeight="1" x14ac:dyDescent="0.25">
      <c r="A30" s="86"/>
      <c r="B30" s="86"/>
      <c r="C30" s="87">
        <v>663</v>
      </c>
      <c r="D30" s="87"/>
      <c r="E30" s="90" t="s">
        <v>195</v>
      </c>
      <c r="F30" s="83">
        <f>SUM(F31:F32)</f>
        <v>0</v>
      </c>
      <c r="G30" s="83">
        <f>SUM(G31:G32)</f>
        <v>0</v>
      </c>
      <c r="H30" s="83">
        <f>SUM(H31:H32)</f>
        <v>0</v>
      </c>
      <c r="I30" s="83">
        <f>SUM(I31:I32)</f>
        <v>0</v>
      </c>
      <c r="J30" s="83">
        <f>SUM(J31:J32)</f>
        <v>0</v>
      </c>
    </row>
    <row r="31" spans="1:10" s="150" customFormat="1" ht="23.25" customHeight="1" x14ac:dyDescent="0.25">
      <c r="A31" s="78"/>
      <c r="B31" s="80"/>
      <c r="C31" s="79"/>
      <c r="D31" s="79">
        <v>6631</v>
      </c>
      <c r="E31" s="72" t="s">
        <v>171</v>
      </c>
      <c r="F31" s="142">
        <v>0</v>
      </c>
      <c r="G31" s="142"/>
      <c r="H31" s="142"/>
      <c r="I31" s="142"/>
      <c r="J31" s="142"/>
    </row>
    <row r="32" spans="1:10" s="150" customFormat="1" ht="23.25" customHeight="1" x14ac:dyDescent="0.25">
      <c r="A32" s="78"/>
      <c r="B32" s="80"/>
      <c r="C32" s="79"/>
      <c r="D32" s="79">
        <v>6632</v>
      </c>
      <c r="E32" s="72" t="s">
        <v>196</v>
      </c>
      <c r="F32" s="142">
        <v>0</v>
      </c>
      <c r="G32" s="142"/>
      <c r="H32" s="142"/>
      <c r="I32" s="142"/>
      <c r="J32" s="142"/>
    </row>
    <row r="33" spans="1:10" ht="26.25" customHeight="1" x14ac:dyDescent="0.25">
      <c r="A33" s="74"/>
      <c r="B33" s="74">
        <v>67</v>
      </c>
      <c r="C33" s="75"/>
      <c r="D33" s="63"/>
      <c r="E33" s="65" t="s">
        <v>30</v>
      </c>
      <c r="F33" s="83">
        <f>F34</f>
        <v>64689.51</v>
      </c>
      <c r="G33" s="83">
        <f>G34</f>
        <v>100710</v>
      </c>
      <c r="H33" s="83">
        <f>H34</f>
        <v>108785</v>
      </c>
      <c r="I33" s="83">
        <f>I34</f>
        <v>111230</v>
      </c>
      <c r="J33" s="83">
        <f>J34</f>
        <v>111584</v>
      </c>
    </row>
    <row r="34" spans="1:10" ht="27.75" customHeight="1" x14ac:dyDescent="0.25">
      <c r="A34" s="74"/>
      <c r="B34" s="74"/>
      <c r="C34" s="75">
        <v>671</v>
      </c>
      <c r="D34" s="63"/>
      <c r="E34" s="65" t="s">
        <v>81</v>
      </c>
      <c r="F34" s="83">
        <f>SUM(F35:F36)</f>
        <v>64689.51</v>
      </c>
      <c r="G34" s="83">
        <f>SUM(G35:G36)</f>
        <v>100710</v>
      </c>
      <c r="H34" s="83">
        <f>SUM(H35:H36)</f>
        <v>108785</v>
      </c>
      <c r="I34" s="83">
        <f>SUM(I35:I36)</f>
        <v>111230</v>
      </c>
      <c r="J34" s="83">
        <f>SUM(J35:J36)</f>
        <v>111584</v>
      </c>
    </row>
    <row r="35" spans="1:10" ht="26.25" customHeight="1" x14ac:dyDescent="0.25">
      <c r="A35" s="78"/>
      <c r="B35" s="80"/>
      <c r="C35" s="79"/>
      <c r="D35" s="70">
        <v>6711</v>
      </c>
      <c r="E35" s="72" t="s">
        <v>82</v>
      </c>
      <c r="F35" s="142">
        <v>59717.440000000002</v>
      </c>
      <c r="G35" s="142">
        <f>'POSEBNI DIO'!F8</f>
        <v>92610</v>
      </c>
      <c r="H35" s="142">
        <f>'POSEBNI DIO'!G8</f>
        <v>103185</v>
      </c>
      <c r="I35" s="142">
        <f>'POSEBNI DIO'!H8</f>
        <v>103130</v>
      </c>
      <c r="J35" s="142">
        <f>'POSEBNI DIO'!I8</f>
        <v>103484</v>
      </c>
    </row>
    <row r="36" spans="1:10" ht="38.25" customHeight="1" x14ac:dyDescent="0.25">
      <c r="A36" s="78"/>
      <c r="B36" s="80"/>
      <c r="C36" s="79"/>
      <c r="D36" s="70">
        <v>6712</v>
      </c>
      <c r="E36" s="72" t="s">
        <v>83</v>
      </c>
      <c r="F36" s="142">
        <v>4972.07</v>
      </c>
      <c r="G36" s="142">
        <f>'POSEBNI DIO'!F89</f>
        <v>8100</v>
      </c>
      <c r="H36" s="142">
        <f>'POSEBNI DIO'!G89</f>
        <v>5600</v>
      </c>
      <c r="I36" s="142">
        <f>'POSEBNI DIO'!H89</f>
        <v>8100</v>
      </c>
      <c r="J36" s="142">
        <f>'POSEBNI DIO'!I89</f>
        <v>8100</v>
      </c>
    </row>
    <row r="37" spans="1:10" ht="30.75" customHeight="1" x14ac:dyDescent="0.25">
      <c r="A37" s="74"/>
      <c r="B37" s="74">
        <v>68</v>
      </c>
      <c r="C37" s="75"/>
      <c r="D37" s="63"/>
      <c r="E37" s="65" t="s">
        <v>84</v>
      </c>
      <c r="F37" s="83">
        <f>F38+F40</f>
        <v>116.46</v>
      </c>
      <c r="G37" s="83">
        <f>G38+G40</f>
        <v>807.5</v>
      </c>
      <c r="H37" s="83">
        <f>H38+H40</f>
        <v>180</v>
      </c>
      <c r="I37" s="83">
        <f>I38+I40</f>
        <v>180</v>
      </c>
      <c r="J37" s="83">
        <f>J38+J40</f>
        <v>180</v>
      </c>
    </row>
    <row r="38" spans="1:10" ht="15.75" customHeight="1" x14ac:dyDescent="0.25">
      <c r="A38" s="74"/>
      <c r="B38" s="74"/>
      <c r="C38" s="75">
        <v>681</v>
      </c>
      <c r="D38" s="63"/>
      <c r="E38" s="65" t="s">
        <v>85</v>
      </c>
      <c r="F38" s="83">
        <f>SUM(F39)</f>
        <v>116.46</v>
      </c>
      <c r="G38" s="83">
        <f>SUM(G39)</f>
        <v>807.5</v>
      </c>
      <c r="H38" s="83">
        <f>SUM(H39)</f>
        <v>180</v>
      </c>
      <c r="I38" s="83">
        <f>SUM(I39)</f>
        <v>180</v>
      </c>
      <c r="J38" s="83">
        <f>SUM(J39)</f>
        <v>180</v>
      </c>
    </row>
    <row r="39" spans="1:10" ht="15.75" customHeight="1" x14ac:dyDescent="0.25">
      <c r="A39" s="78"/>
      <c r="B39" s="80"/>
      <c r="C39" s="79"/>
      <c r="D39" s="70">
        <v>6819</v>
      </c>
      <c r="E39" s="72" t="s">
        <v>86</v>
      </c>
      <c r="F39" s="142">
        <v>116.46</v>
      </c>
      <c r="G39" s="142">
        <f>'POSEBNI DIO'!F43*0.5</f>
        <v>807.5</v>
      </c>
      <c r="H39" s="142">
        <f>'POSEBNI DIO'!G43*0.5</f>
        <v>180</v>
      </c>
      <c r="I39" s="142">
        <f>'POSEBNI DIO'!H43*0.5</f>
        <v>180</v>
      </c>
      <c r="J39" s="142">
        <f>'POSEBNI DIO'!I43*0.5</f>
        <v>180</v>
      </c>
    </row>
    <row r="40" spans="1:10" ht="15.75" customHeight="1" x14ac:dyDescent="0.25">
      <c r="A40" s="74"/>
      <c r="B40" s="77"/>
      <c r="C40" s="75">
        <v>683</v>
      </c>
      <c r="D40" s="63">
        <v>683</v>
      </c>
      <c r="E40" s="65" t="s">
        <v>87</v>
      </c>
      <c r="F40" s="83">
        <f>F41+F42</f>
        <v>0</v>
      </c>
      <c r="G40" s="83">
        <f>G41+G42</f>
        <v>0</v>
      </c>
      <c r="H40" s="83">
        <f>H41+H42</f>
        <v>0</v>
      </c>
      <c r="I40" s="83">
        <f>I41+I42</f>
        <v>0</v>
      </c>
      <c r="J40" s="83">
        <f>J41+J42</f>
        <v>0</v>
      </c>
    </row>
    <row r="41" spans="1:10" ht="38.25" x14ac:dyDescent="0.25">
      <c r="A41" s="78"/>
      <c r="B41" s="80"/>
      <c r="C41" s="79"/>
      <c r="D41" s="70">
        <v>6831</v>
      </c>
      <c r="E41" s="72" t="s">
        <v>83</v>
      </c>
      <c r="F41" s="142">
        <v>0</v>
      </c>
      <c r="G41" s="142"/>
      <c r="H41" s="142"/>
      <c r="I41" s="142"/>
      <c r="J41" s="142"/>
    </row>
    <row r="42" spans="1:10" s="150" customFormat="1" x14ac:dyDescent="0.25">
      <c r="A42" s="78"/>
      <c r="B42" s="80"/>
      <c r="C42" s="79"/>
      <c r="D42" s="79">
        <v>683</v>
      </c>
      <c r="E42" s="72" t="s">
        <v>87</v>
      </c>
      <c r="F42" s="155">
        <v>0</v>
      </c>
      <c r="G42" s="142"/>
      <c r="H42" s="142"/>
      <c r="I42" s="142"/>
      <c r="J42" s="142"/>
    </row>
    <row r="43" spans="1:10" hidden="1" x14ac:dyDescent="0.25">
      <c r="A43" s="12"/>
      <c r="B43" s="62"/>
      <c r="C43" s="62"/>
      <c r="D43" s="25" t="s">
        <v>29</v>
      </c>
      <c r="E43" s="13"/>
      <c r="F43" s="121"/>
      <c r="G43" s="122"/>
      <c r="H43" s="122"/>
      <c r="I43" s="122"/>
      <c r="J43" s="122"/>
    </row>
    <row r="44" spans="1:10" ht="25.5" hidden="1" x14ac:dyDescent="0.25">
      <c r="A44" s="14">
        <v>7</v>
      </c>
      <c r="B44" s="64"/>
      <c r="C44" s="64"/>
      <c r="D44" s="15"/>
      <c r="E44" s="23" t="s">
        <v>8</v>
      </c>
      <c r="F44" s="121"/>
      <c r="G44" s="122"/>
      <c r="H44" s="122"/>
      <c r="I44" s="122"/>
      <c r="J44" s="122"/>
    </row>
    <row r="45" spans="1:10" ht="38.25" hidden="1" x14ac:dyDescent="0.25">
      <c r="A45" s="16"/>
      <c r="B45" s="65"/>
      <c r="C45" s="65"/>
      <c r="D45" s="16">
        <v>72</v>
      </c>
      <c r="E45" s="24" t="s">
        <v>27</v>
      </c>
      <c r="F45" s="121"/>
      <c r="G45" s="122"/>
      <c r="H45" s="122"/>
      <c r="I45" s="122"/>
      <c r="J45" s="143"/>
    </row>
    <row r="48" spans="1:10" ht="15.75" x14ac:dyDescent="0.25">
      <c r="A48" s="172" t="s">
        <v>46</v>
      </c>
      <c r="B48" s="172"/>
      <c r="C48" s="172"/>
      <c r="D48" s="193"/>
      <c r="E48" s="193"/>
      <c r="F48" s="193"/>
      <c r="G48" s="193"/>
      <c r="H48" s="193"/>
      <c r="I48" s="193"/>
      <c r="J48" s="193"/>
    </row>
    <row r="49" spans="1:10" ht="18" x14ac:dyDescent="0.25">
      <c r="A49" s="4"/>
      <c r="B49" s="4"/>
      <c r="C49" s="4"/>
      <c r="D49" s="4"/>
      <c r="E49" s="4"/>
      <c r="F49" s="4"/>
      <c r="G49" s="4"/>
      <c r="H49" s="4"/>
      <c r="I49" s="5"/>
      <c r="J49" s="5"/>
    </row>
    <row r="50" spans="1:10" ht="38.25" x14ac:dyDescent="0.25">
      <c r="A50" s="19" t="s">
        <v>5</v>
      </c>
      <c r="B50" s="18"/>
      <c r="C50" s="18"/>
      <c r="D50" s="18" t="s">
        <v>6</v>
      </c>
      <c r="E50" s="18" t="s">
        <v>9</v>
      </c>
      <c r="F50" s="18" t="s">
        <v>210</v>
      </c>
      <c r="G50" s="18" t="s">
        <v>211</v>
      </c>
      <c r="H50" s="18" t="s">
        <v>212</v>
      </c>
      <c r="I50" s="18" t="s">
        <v>201</v>
      </c>
      <c r="J50" s="18" t="s">
        <v>213</v>
      </c>
    </row>
    <row r="51" spans="1:10" x14ac:dyDescent="0.25">
      <c r="A51" s="85"/>
      <c r="B51" s="85"/>
      <c r="C51" s="85"/>
      <c r="D51" s="85"/>
      <c r="E51" s="85" t="s">
        <v>14</v>
      </c>
      <c r="F51" s="99">
        <f>F52+F95</f>
        <v>76376.61</v>
      </c>
      <c r="G51" s="99">
        <f>G52+G95</f>
        <v>117276.6</v>
      </c>
      <c r="H51" s="99">
        <f>H52+H95</f>
        <v>126595</v>
      </c>
      <c r="I51" s="99">
        <f>I52+I95</f>
        <v>122290</v>
      </c>
      <c r="J51" s="99">
        <f>J52+J95</f>
        <v>122644</v>
      </c>
    </row>
    <row r="52" spans="1:10" ht="15.75" customHeight="1" x14ac:dyDescent="0.25">
      <c r="A52" s="85">
        <v>3</v>
      </c>
      <c r="B52" s="85"/>
      <c r="C52" s="85"/>
      <c r="D52" s="85"/>
      <c r="E52" s="85" t="s">
        <v>10</v>
      </c>
      <c r="F52" s="99">
        <f>F53+F60+F89</f>
        <v>60797.170000000006</v>
      </c>
      <c r="G52" s="99">
        <f>G53+G60+G89</f>
        <v>100176.6</v>
      </c>
      <c r="H52" s="99">
        <f>H53+H60+H89</f>
        <v>111495</v>
      </c>
      <c r="I52" s="99">
        <f>I53+I60+I89</f>
        <v>104690</v>
      </c>
      <c r="J52" s="99">
        <f>J53+J60+J89</f>
        <v>105044</v>
      </c>
    </row>
    <row r="53" spans="1:10" ht="15.75" customHeight="1" x14ac:dyDescent="0.25">
      <c r="A53" s="85"/>
      <c r="B53" s="90">
        <v>31</v>
      </c>
      <c r="C53" s="90"/>
      <c r="D53" s="90"/>
      <c r="E53" s="90" t="s">
        <v>11</v>
      </c>
      <c r="F53" s="97">
        <f>F54+F56+F58</f>
        <v>48347.740000000005</v>
      </c>
      <c r="G53" s="97">
        <f>G54+G56+G58</f>
        <v>64760</v>
      </c>
      <c r="H53" s="97">
        <f>H54+H56+H58</f>
        <v>74935</v>
      </c>
      <c r="I53" s="97">
        <f>I54+I56+I58</f>
        <v>75280</v>
      </c>
      <c r="J53" s="97">
        <f>J54+J56+J58</f>
        <v>75634</v>
      </c>
    </row>
    <row r="54" spans="1:10" x14ac:dyDescent="0.25">
      <c r="A54" s="86"/>
      <c r="B54" s="86"/>
      <c r="C54" s="86">
        <v>311</v>
      </c>
      <c r="D54" s="86"/>
      <c r="E54" s="86" t="s">
        <v>88</v>
      </c>
      <c r="F54" s="97">
        <f>SUM(F55)</f>
        <v>36098.720000000001</v>
      </c>
      <c r="G54" s="97">
        <f>SUM(G55)</f>
        <v>49560</v>
      </c>
      <c r="H54" s="97">
        <f>SUM(H55)</f>
        <v>59000</v>
      </c>
      <c r="I54" s="97">
        <f>SUM(I55)</f>
        <v>59294.999999999993</v>
      </c>
      <c r="J54" s="97">
        <f>SUM(J55)</f>
        <v>59600</v>
      </c>
    </row>
    <row r="55" spans="1:10" x14ac:dyDescent="0.25">
      <c r="A55" s="100"/>
      <c r="B55" s="100"/>
      <c r="C55" s="100"/>
      <c r="D55" s="102">
        <v>3111</v>
      </c>
      <c r="E55" s="102" t="s">
        <v>89</v>
      </c>
      <c r="F55" s="132">
        <f>'POSEBNI DIO'!E10</f>
        <v>36098.720000000001</v>
      </c>
      <c r="G55" s="132">
        <f>'POSEBNI DIO'!F10</f>
        <v>49560</v>
      </c>
      <c r="H55" s="108">
        <f>'POSEBNI DIO'!G10</f>
        <v>59000</v>
      </c>
      <c r="I55" s="132">
        <f>'POSEBNI DIO'!H10</f>
        <v>59294.999999999993</v>
      </c>
      <c r="J55" s="132">
        <f>'POSEBNI DIO'!I10</f>
        <v>59600</v>
      </c>
    </row>
    <row r="56" spans="1:10" x14ac:dyDescent="0.25">
      <c r="A56" s="86"/>
      <c r="B56" s="86"/>
      <c r="C56" s="86">
        <v>312</v>
      </c>
      <c r="D56" s="86"/>
      <c r="E56" s="86"/>
      <c r="F56" s="97">
        <f>SUM(F57)</f>
        <v>6292.72</v>
      </c>
      <c r="G56" s="97">
        <f>SUM(G57)</f>
        <v>6700</v>
      </c>
      <c r="H56" s="97">
        <f>SUM(H57)</f>
        <v>6200</v>
      </c>
      <c r="I56" s="97">
        <f>SUM(I57)</f>
        <v>6200</v>
      </c>
      <c r="J56" s="97">
        <f>SUM(J57)</f>
        <v>6200</v>
      </c>
    </row>
    <row r="57" spans="1:10" x14ac:dyDescent="0.25">
      <c r="A57" s="100"/>
      <c r="B57" s="100"/>
      <c r="C57" s="100"/>
      <c r="D57" s="100">
        <v>3121</v>
      </c>
      <c r="E57" s="101" t="s">
        <v>90</v>
      </c>
      <c r="F57" s="133">
        <f>'POSEBNI DIO'!E11</f>
        <v>6292.72</v>
      </c>
      <c r="G57" s="133">
        <f>'POSEBNI DIO'!F11</f>
        <v>6700</v>
      </c>
      <c r="H57" s="109">
        <f>'POSEBNI DIO'!G11</f>
        <v>6200</v>
      </c>
      <c r="I57" s="133">
        <f>'POSEBNI DIO'!H11</f>
        <v>6200</v>
      </c>
      <c r="J57" s="133">
        <f>'POSEBNI DIO'!I11</f>
        <v>6200</v>
      </c>
    </row>
    <row r="58" spans="1:10" x14ac:dyDescent="0.25">
      <c r="A58" s="86"/>
      <c r="B58" s="86"/>
      <c r="C58" s="86">
        <v>313</v>
      </c>
      <c r="D58" s="86"/>
      <c r="E58" s="86"/>
      <c r="F58" s="97">
        <f>SUM(F59)</f>
        <v>5956.3</v>
      </c>
      <c r="G58" s="97">
        <f>SUM(G59)</f>
        <v>8500</v>
      </c>
      <c r="H58" s="97">
        <f>SUM(H59)</f>
        <v>9735</v>
      </c>
      <c r="I58" s="97">
        <f>SUM(I59)</f>
        <v>9785</v>
      </c>
      <c r="J58" s="97">
        <f>SUM(J59)</f>
        <v>9834</v>
      </c>
    </row>
    <row r="59" spans="1:10" x14ac:dyDescent="0.25">
      <c r="A59" s="100"/>
      <c r="B59" s="100"/>
      <c r="C59" s="100"/>
      <c r="D59" s="100">
        <v>3132</v>
      </c>
      <c r="E59" s="101" t="s">
        <v>91</v>
      </c>
      <c r="F59" s="133">
        <f>'POSEBNI DIO'!E12</f>
        <v>5956.3</v>
      </c>
      <c r="G59" s="133">
        <f>'POSEBNI DIO'!F12</f>
        <v>8500</v>
      </c>
      <c r="H59" s="109">
        <f>'POSEBNI DIO'!G12</f>
        <v>9735</v>
      </c>
      <c r="I59" s="133">
        <f>'POSEBNI DIO'!H12</f>
        <v>9785</v>
      </c>
      <c r="J59" s="133">
        <f>'POSEBNI DIO'!I12</f>
        <v>9834</v>
      </c>
    </row>
    <row r="60" spans="1:10" x14ac:dyDescent="0.25">
      <c r="A60" s="86"/>
      <c r="B60" s="86">
        <v>32</v>
      </c>
      <c r="C60" s="87"/>
      <c r="D60" s="87"/>
      <c r="E60" s="86" t="s">
        <v>21</v>
      </c>
      <c r="F60" s="97">
        <f>F61+F66+F72+F83+F81</f>
        <v>12174.8</v>
      </c>
      <c r="G60" s="130">
        <f>G61+G66+G72+G83+G81</f>
        <v>35066.6</v>
      </c>
      <c r="H60" s="130">
        <f>H61+H66+H72+H83+H81</f>
        <v>36560</v>
      </c>
      <c r="I60" s="130">
        <f>I61+I66+I72+I83+I81</f>
        <v>29410</v>
      </c>
      <c r="J60" s="130">
        <f>J61+J66+J72+J83+J81</f>
        <v>29410</v>
      </c>
    </row>
    <row r="61" spans="1:10" x14ac:dyDescent="0.25">
      <c r="A61" s="86"/>
      <c r="B61" s="86"/>
      <c r="C61" s="86">
        <v>321</v>
      </c>
      <c r="D61" s="86"/>
      <c r="E61" s="86" t="s">
        <v>92</v>
      </c>
      <c r="F61" s="97">
        <f>SUM(F62:F65)</f>
        <v>2520</v>
      </c>
      <c r="G61" s="130">
        <f>SUM(G62:G65)</f>
        <v>11217.6</v>
      </c>
      <c r="H61" s="130">
        <f>SUM(H62:H65)</f>
        <v>11350</v>
      </c>
      <c r="I61" s="130">
        <f>SUM(I62:I65)</f>
        <v>8000</v>
      </c>
      <c r="J61" s="130">
        <f>SUM(J62:J65)</f>
        <v>8000</v>
      </c>
    </row>
    <row r="62" spans="1:10" x14ac:dyDescent="0.25">
      <c r="A62" s="100"/>
      <c r="B62" s="103"/>
      <c r="C62" s="100"/>
      <c r="D62" s="100">
        <v>3211</v>
      </c>
      <c r="E62" s="104" t="s">
        <v>93</v>
      </c>
      <c r="F62" s="133">
        <f>'POSEBNI DIO'!E14+'POSEBNI DIO'!E64+'POSEBNI DIO'!E111+'POSEBNI DIO'!E115</f>
        <v>0</v>
      </c>
      <c r="G62" s="133">
        <f>'POSEBNI DIO'!F14+'POSEBNI DIO'!F64+'POSEBNI DIO'!F111+'POSEBNI DIO'!F115</f>
        <v>4000</v>
      </c>
      <c r="H62" s="133">
        <f>'POSEBNI DIO'!G14+'POSEBNI DIO'!G64+'POSEBNI DIO'!G111+'POSEBNI DIO'!G115</f>
        <v>6500</v>
      </c>
      <c r="I62" s="133">
        <f>'POSEBNI DIO'!H14+'POSEBNI DIO'!H64+'POSEBNI DIO'!H111+'POSEBNI DIO'!H115</f>
        <v>1500</v>
      </c>
      <c r="J62" s="133">
        <f>'POSEBNI DIO'!I14+'POSEBNI DIO'!I64+'POSEBNI DIO'!I111+'POSEBNI DIO'!I115</f>
        <v>1500</v>
      </c>
    </row>
    <row r="63" spans="1:10" s="150" customFormat="1" ht="25.5" x14ac:dyDescent="0.25">
      <c r="A63" s="100"/>
      <c r="B63" s="103"/>
      <c r="C63" s="100"/>
      <c r="D63" s="100">
        <v>3212</v>
      </c>
      <c r="E63" s="105" t="s">
        <v>169</v>
      </c>
      <c r="F63" s="140">
        <f>'POSEBNI DIO'!E15</f>
        <v>2520</v>
      </c>
      <c r="G63" s="140">
        <f>'POSEBNI DIO'!F15</f>
        <v>5000</v>
      </c>
      <c r="H63" s="140">
        <f>'POSEBNI DIO'!G15</f>
        <v>2900</v>
      </c>
      <c r="I63" s="140">
        <f>'POSEBNI DIO'!H15</f>
        <v>5000</v>
      </c>
      <c r="J63" s="140">
        <f>'POSEBNI DIO'!I15</f>
        <v>5000</v>
      </c>
    </row>
    <row r="64" spans="1:10" ht="25.5" x14ac:dyDescent="0.25">
      <c r="A64" s="100"/>
      <c r="B64" s="103"/>
      <c r="C64" s="100"/>
      <c r="D64" s="100">
        <v>3213</v>
      </c>
      <c r="E64" s="105" t="s">
        <v>94</v>
      </c>
      <c r="F64" s="140">
        <f>'POSEBNI DIO'!E116+'POSEBNI DIO'!E112+'POSEBNI DIO'!E16</f>
        <v>0</v>
      </c>
      <c r="G64" s="140">
        <f>'POSEBNI DIO'!F116+'POSEBNI DIO'!F112+'POSEBNI DIO'!F16</f>
        <v>2217.6</v>
      </c>
      <c r="H64" s="140">
        <f>'POSEBNI DIO'!G116+'POSEBNI DIO'!G112+'POSEBNI DIO'!G16</f>
        <v>1950</v>
      </c>
      <c r="I64" s="140">
        <f>'POSEBNI DIO'!H116+'POSEBNI DIO'!H112+'POSEBNI DIO'!H16</f>
        <v>1500</v>
      </c>
      <c r="J64" s="140">
        <f>'POSEBNI DIO'!I116+'POSEBNI DIO'!I112+'POSEBNI DIO'!I16</f>
        <v>1500</v>
      </c>
    </row>
    <row r="65" spans="1:10" s="150" customFormat="1" ht="25.5" x14ac:dyDescent="0.25">
      <c r="A65" s="100"/>
      <c r="B65" s="103"/>
      <c r="C65" s="100"/>
      <c r="D65" s="100">
        <v>3214</v>
      </c>
      <c r="E65" s="105" t="s">
        <v>172</v>
      </c>
      <c r="F65" s="140">
        <f>'POSEBNI DIO'!E66</f>
        <v>0</v>
      </c>
      <c r="G65" s="140">
        <f>'POSEBNI DIO'!F66</f>
        <v>0</v>
      </c>
      <c r="H65" s="140">
        <f>'POSEBNI DIO'!G66</f>
        <v>0</v>
      </c>
      <c r="I65" s="140">
        <f>'POSEBNI DIO'!H66</f>
        <v>0</v>
      </c>
      <c r="J65" s="140">
        <f>'POSEBNI DIO'!I66</f>
        <v>0</v>
      </c>
    </row>
    <row r="66" spans="1:10" x14ac:dyDescent="0.25">
      <c r="A66" s="86"/>
      <c r="B66" s="93"/>
      <c r="C66" s="86">
        <v>322</v>
      </c>
      <c r="D66" s="86"/>
      <c r="E66" s="94"/>
      <c r="F66" s="97">
        <f>SUM(F67:F71)</f>
        <v>1008.0999999999999</v>
      </c>
      <c r="G66" s="97">
        <f>SUM(G67:G71)</f>
        <v>4180</v>
      </c>
      <c r="H66" s="97">
        <f>SUM(H67:H71)</f>
        <v>4180</v>
      </c>
      <c r="I66" s="97">
        <f>SUM(I67:I71)</f>
        <v>4480</v>
      </c>
      <c r="J66" s="97">
        <f>SUM(J67:J71)</f>
        <v>4480</v>
      </c>
    </row>
    <row r="67" spans="1:10" ht="25.5" x14ac:dyDescent="0.25">
      <c r="A67" s="100"/>
      <c r="B67" s="103"/>
      <c r="C67" s="100"/>
      <c r="D67" s="100">
        <v>3221</v>
      </c>
      <c r="E67" s="105" t="s">
        <v>95</v>
      </c>
      <c r="F67" s="140">
        <f>'POSEBNI DIO'!E17+'POSEBNI DIO'!E47+'POSEBNI DIO'!E67+'POSEBNI DIO'!E84</f>
        <v>727.58999999999992</v>
      </c>
      <c r="G67" s="140">
        <f>'POSEBNI DIO'!F17+'POSEBNI DIO'!F47+'POSEBNI DIO'!F67+'POSEBNI DIO'!F84</f>
        <v>1580</v>
      </c>
      <c r="H67" s="140">
        <f>'POSEBNI DIO'!G17+'POSEBNI DIO'!G47+'POSEBNI DIO'!G67+'POSEBNI DIO'!G84</f>
        <v>1580</v>
      </c>
      <c r="I67" s="140">
        <f>'POSEBNI DIO'!H17+'POSEBNI DIO'!H47+'POSEBNI DIO'!H67+'POSEBNI DIO'!H84</f>
        <v>1880</v>
      </c>
      <c r="J67" s="140">
        <f>'POSEBNI DIO'!I17+'POSEBNI DIO'!I47+'POSEBNI DIO'!I67+'POSEBNI DIO'!I84</f>
        <v>1880</v>
      </c>
    </row>
    <row r="68" spans="1:10" s="150" customFormat="1" x14ac:dyDescent="0.25">
      <c r="A68" s="100"/>
      <c r="B68" s="103"/>
      <c r="C68" s="100"/>
      <c r="D68" s="100">
        <v>3222</v>
      </c>
      <c r="E68" s="105" t="s">
        <v>173</v>
      </c>
      <c r="F68" s="140">
        <f>'POSEBNI DIO'!E18</f>
        <v>130.81</v>
      </c>
      <c r="G68" s="140">
        <f>'POSEBNI DIO'!F18</f>
        <v>700</v>
      </c>
      <c r="H68" s="140">
        <f>'POSEBNI DIO'!G18</f>
        <v>700</v>
      </c>
      <c r="I68" s="140">
        <f>'POSEBNI DIO'!H18</f>
        <v>700</v>
      </c>
      <c r="J68" s="140">
        <f>'POSEBNI DIO'!I18</f>
        <v>700</v>
      </c>
    </row>
    <row r="69" spans="1:10" x14ac:dyDescent="0.25">
      <c r="A69" s="100"/>
      <c r="B69" s="103"/>
      <c r="C69" s="100"/>
      <c r="D69" s="100">
        <v>3223</v>
      </c>
      <c r="E69" s="105" t="s">
        <v>96</v>
      </c>
      <c r="F69" s="140">
        <f>'POSEBNI DIO'!E19+'POSEBNI DIO'!E68</f>
        <v>0</v>
      </c>
      <c r="G69" s="140">
        <f>'POSEBNI DIO'!F19+'POSEBNI DIO'!F68</f>
        <v>1000</v>
      </c>
      <c r="H69" s="140">
        <f>'POSEBNI DIO'!G19+'POSEBNI DIO'!G68</f>
        <v>1000</v>
      </c>
      <c r="I69" s="140">
        <f>'POSEBNI DIO'!H19+'POSEBNI DIO'!H68</f>
        <v>1000</v>
      </c>
      <c r="J69" s="140">
        <f>'POSEBNI DIO'!I19+'POSEBNI DIO'!I68</f>
        <v>1000</v>
      </c>
    </row>
    <row r="70" spans="1:10" s="150" customFormat="1" ht="25.5" x14ac:dyDescent="0.25">
      <c r="A70" s="100"/>
      <c r="B70" s="103"/>
      <c r="C70" s="100"/>
      <c r="D70" s="100">
        <v>3224</v>
      </c>
      <c r="E70" s="105" t="s">
        <v>197</v>
      </c>
      <c r="F70" s="140">
        <f>'POSEBNI DIO'!E20</f>
        <v>149.69999999999999</v>
      </c>
      <c r="G70" s="140">
        <f>'POSEBNI DIO'!F20</f>
        <v>400</v>
      </c>
      <c r="H70" s="140">
        <f>'POSEBNI DIO'!G20</f>
        <v>400</v>
      </c>
      <c r="I70" s="140">
        <f>'POSEBNI DIO'!H20</f>
        <v>400</v>
      </c>
      <c r="J70" s="140">
        <f>'POSEBNI DIO'!I20</f>
        <v>400</v>
      </c>
    </row>
    <row r="71" spans="1:10" x14ac:dyDescent="0.25">
      <c r="A71" s="100"/>
      <c r="B71" s="103"/>
      <c r="C71" s="102"/>
      <c r="D71" s="102">
        <v>3225</v>
      </c>
      <c r="E71" s="106" t="s">
        <v>97</v>
      </c>
      <c r="F71" s="140">
        <f>'POSEBNI DIO'!E21+'POSEBNI DIO'!E69</f>
        <v>0</v>
      </c>
      <c r="G71" s="140">
        <f>'POSEBNI DIO'!F21+'POSEBNI DIO'!F69</f>
        <v>500</v>
      </c>
      <c r="H71" s="140">
        <f>'POSEBNI DIO'!G21+'POSEBNI DIO'!G69</f>
        <v>500</v>
      </c>
      <c r="I71" s="140">
        <f>'POSEBNI DIO'!H21+'POSEBNI DIO'!H69</f>
        <v>500</v>
      </c>
      <c r="J71" s="140">
        <f>'POSEBNI DIO'!I21+'POSEBNI DIO'!I69</f>
        <v>500</v>
      </c>
    </row>
    <row r="72" spans="1:10" x14ac:dyDescent="0.25">
      <c r="A72" s="86"/>
      <c r="B72" s="93"/>
      <c r="C72" s="87">
        <v>323</v>
      </c>
      <c r="D72" s="87"/>
      <c r="E72" s="95"/>
      <c r="F72" s="97">
        <f>SUM(F73:F80)</f>
        <v>8464.23</v>
      </c>
      <c r="G72" s="97">
        <f>SUM(G73:G80)</f>
        <v>17349</v>
      </c>
      <c r="H72" s="97">
        <f>SUM(H73:H80)</f>
        <v>19030</v>
      </c>
      <c r="I72" s="97">
        <f>SUM(I73:I80)</f>
        <v>15730</v>
      </c>
      <c r="J72" s="97">
        <f>SUM(J73:J80)</f>
        <v>15730</v>
      </c>
    </row>
    <row r="73" spans="1:10" x14ac:dyDescent="0.25">
      <c r="A73" s="100"/>
      <c r="B73" s="103"/>
      <c r="C73" s="102"/>
      <c r="D73" s="102">
        <v>3231</v>
      </c>
      <c r="E73" s="106" t="s">
        <v>98</v>
      </c>
      <c r="F73" s="133">
        <f>'POSEBNI DIO'!E22+'POSEBNI DIO'!E50+'POSEBNI DIO'!E70+'POSEBNI DIO'!E85</f>
        <v>333.12</v>
      </c>
      <c r="G73" s="109">
        <f>'POSEBNI DIO'!F22+'POSEBNI DIO'!F50+'POSEBNI DIO'!F70+'POSEBNI DIO'!F85</f>
        <v>715</v>
      </c>
      <c r="H73" s="133">
        <f>'POSEBNI DIO'!G22+'POSEBNI DIO'!G50+'POSEBNI DIO'!G70+'POSEBNI DIO'!G85</f>
        <v>730</v>
      </c>
      <c r="I73" s="133">
        <f>'POSEBNI DIO'!H22+'POSEBNI DIO'!H50+'POSEBNI DIO'!H70+'POSEBNI DIO'!H85</f>
        <v>730</v>
      </c>
      <c r="J73" s="133">
        <f>'POSEBNI DIO'!I22+'POSEBNI DIO'!I50+'POSEBNI DIO'!I70+'POSEBNI DIO'!I85</f>
        <v>730</v>
      </c>
    </row>
    <row r="74" spans="1:10" x14ac:dyDescent="0.25">
      <c r="A74" s="100"/>
      <c r="B74" s="103"/>
      <c r="C74" s="102"/>
      <c r="D74" s="102">
        <v>3232</v>
      </c>
      <c r="E74" s="106" t="s">
        <v>99</v>
      </c>
      <c r="F74" s="133">
        <f>'POSEBNI DIO'!E23+'POSEBNI DIO'!E51+'POSEBNI DIO'!E71</f>
        <v>290.17</v>
      </c>
      <c r="G74" s="109">
        <f>'POSEBNI DIO'!F23+'POSEBNI DIO'!F51+'POSEBNI DIO'!F71</f>
        <v>600</v>
      </c>
      <c r="H74" s="133">
        <f>'POSEBNI DIO'!G23+'POSEBNI DIO'!G51+'POSEBNI DIO'!G71</f>
        <v>2500</v>
      </c>
      <c r="I74" s="133">
        <f>'POSEBNI DIO'!H23+'POSEBNI DIO'!H51+'POSEBNI DIO'!H71</f>
        <v>600</v>
      </c>
      <c r="J74" s="133">
        <f>'POSEBNI DIO'!I23+'POSEBNI DIO'!I51+'POSEBNI DIO'!I71</f>
        <v>600</v>
      </c>
    </row>
    <row r="75" spans="1:10" x14ac:dyDescent="0.25">
      <c r="A75" s="100"/>
      <c r="B75" s="103"/>
      <c r="C75" s="102"/>
      <c r="D75" s="102">
        <v>3233</v>
      </c>
      <c r="E75" s="106" t="s">
        <v>100</v>
      </c>
      <c r="F75" s="133">
        <f>'POSEBNI DIO'!E24+'POSEBNI DIO'!E72</f>
        <v>541.25</v>
      </c>
      <c r="G75" s="109">
        <f>'POSEBNI DIO'!F24+'POSEBNI DIO'!F72</f>
        <v>600</v>
      </c>
      <c r="H75" s="133">
        <f>'POSEBNI DIO'!G24+'POSEBNI DIO'!G72</f>
        <v>600</v>
      </c>
      <c r="I75" s="133">
        <f>'POSEBNI DIO'!H24+'POSEBNI DIO'!H72</f>
        <v>600</v>
      </c>
      <c r="J75" s="133">
        <f>'POSEBNI DIO'!I24+'POSEBNI DIO'!I72</f>
        <v>600</v>
      </c>
    </row>
    <row r="76" spans="1:10" x14ac:dyDescent="0.25">
      <c r="A76" s="100"/>
      <c r="B76" s="103"/>
      <c r="C76" s="102"/>
      <c r="D76" s="102">
        <v>3234</v>
      </c>
      <c r="E76" s="106" t="s">
        <v>101</v>
      </c>
      <c r="F76" s="133">
        <f>'POSEBNI DIO'!E25+'POSEBNI DIO'!E73</f>
        <v>0</v>
      </c>
      <c r="G76" s="109">
        <f>'POSEBNI DIO'!F25+'POSEBNI DIO'!F73</f>
        <v>600</v>
      </c>
      <c r="H76" s="133">
        <f>'POSEBNI DIO'!G25+'POSEBNI DIO'!G73</f>
        <v>600</v>
      </c>
      <c r="I76" s="133">
        <f>'POSEBNI DIO'!H25+'POSEBNI DIO'!H73</f>
        <v>600</v>
      </c>
      <c r="J76" s="133">
        <f>'POSEBNI DIO'!I25+'POSEBNI DIO'!I73</f>
        <v>600</v>
      </c>
    </row>
    <row r="77" spans="1:10" s="150" customFormat="1" x14ac:dyDescent="0.25">
      <c r="A77" s="100"/>
      <c r="B77" s="103"/>
      <c r="C77" s="102"/>
      <c r="D77" s="102">
        <v>3235</v>
      </c>
      <c r="E77" s="106" t="s">
        <v>215</v>
      </c>
      <c r="F77" s="133">
        <f>'POSEBNI DIO'!E26</f>
        <v>35</v>
      </c>
      <c r="G77" s="133">
        <f>'POSEBNI DIO'!F26</f>
        <v>0</v>
      </c>
      <c r="H77" s="133">
        <f>'POSEBNI DIO'!G26</f>
        <v>0</v>
      </c>
      <c r="I77" s="133">
        <f>'POSEBNI DIO'!H26</f>
        <v>0</v>
      </c>
      <c r="J77" s="133">
        <f>'POSEBNI DIO'!I26</f>
        <v>0</v>
      </c>
    </row>
    <row r="78" spans="1:10" x14ac:dyDescent="0.25">
      <c r="A78" s="100"/>
      <c r="B78" s="100"/>
      <c r="C78" s="102"/>
      <c r="D78" s="102">
        <v>3237</v>
      </c>
      <c r="E78" s="106" t="s">
        <v>102</v>
      </c>
      <c r="F78" s="133">
        <f>'POSEBNI DIO'!E28+'POSEBNI DIO'!E52+'POSEBNI DIO'!E74+'POSEBNI DIO'!E86</f>
        <v>5942.21</v>
      </c>
      <c r="G78" s="109">
        <f>'POSEBNI DIO'!F28+'POSEBNI DIO'!F52+'POSEBNI DIO'!F74+'POSEBNI DIO'!F86</f>
        <v>11334</v>
      </c>
      <c r="H78" s="133">
        <f>'POSEBNI DIO'!G28+'POSEBNI DIO'!G52+'POSEBNI DIO'!G74+'POSEBNI DIO'!G86</f>
        <v>10000</v>
      </c>
      <c r="I78" s="133">
        <f>'POSEBNI DIO'!H28+'POSEBNI DIO'!H52+'POSEBNI DIO'!H74+'POSEBNI DIO'!H86</f>
        <v>9700</v>
      </c>
      <c r="J78" s="133">
        <f>'POSEBNI DIO'!I28+'POSEBNI DIO'!I52+'POSEBNI DIO'!I74+'POSEBNI DIO'!I86</f>
        <v>9700</v>
      </c>
    </row>
    <row r="79" spans="1:10" x14ac:dyDescent="0.25">
      <c r="A79" s="100"/>
      <c r="B79" s="100"/>
      <c r="C79" s="102"/>
      <c r="D79" s="102">
        <v>3238</v>
      </c>
      <c r="E79" s="106" t="s">
        <v>103</v>
      </c>
      <c r="F79" s="133">
        <f>'POSEBNI DIO'!E29+'POSEBNI DIO'!E53+'POSEBNI DIO'!E75+'POSEBNI DIO'!E40</f>
        <v>666.42</v>
      </c>
      <c r="G79" s="109">
        <f>'POSEBNI DIO'!F29+'POSEBNI DIO'!F53+'POSEBNI DIO'!F75+'POSEBNI DIO'!F40</f>
        <v>2500</v>
      </c>
      <c r="H79" s="133">
        <f>'POSEBNI DIO'!G29+'POSEBNI DIO'!G53+'POSEBNI DIO'!G75+'POSEBNI DIO'!G40</f>
        <v>2500</v>
      </c>
      <c r="I79" s="133">
        <f>'POSEBNI DIO'!H29+'POSEBNI DIO'!H53+'POSEBNI DIO'!H75+'POSEBNI DIO'!H40</f>
        <v>2500</v>
      </c>
      <c r="J79" s="133">
        <f>'POSEBNI DIO'!I29+'POSEBNI DIO'!I53+'POSEBNI DIO'!I75+'POSEBNI DIO'!I40</f>
        <v>2500</v>
      </c>
    </row>
    <row r="80" spans="1:10" x14ac:dyDescent="0.25">
      <c r="A80" s="100"/>
      <c r="B80" s="100"/>
      <c r="C80" s="102"/>
      <c r="D80" s="102">
        <v>3239</v>
      </c>
      <c r="E80" s="106" t="s">
        <v>104</v>
      </c>
      <c r="F80" s="133">
        <f>'POSEBNI DIO'!E30+'POSEBNI DIO'!E54+'POSEBNI DIO'!E76+'POSEBNI DIO'!E41</f>
        <v>656.06</v>
      </c>
      <c r="G80" s="109">
        <f>'POSEBNI DIO'!F30+'POSEBNI DIO'!F54+'POSEBNI DIO'!F76+'POSEBNI DIO'!F41</f>
        <v>1000</v>
      </c>
      <c r="H80" s="133">
        <f>'POSEBNI DIO'!G30+'POSEBNI DIO'!G54+'POSEBNI DIO'!G76+'POSEBNI DIO'!G41</f>
        <v>2100</v>
      </c>
      <c r="I80" s="133">
        <f>'POSEBNI DIO'!H30+'POSEBNI DIO'!H54+'POSEBNI DIO'!H76+'POSEBNI DIO'!H41</f>
        <v>1000</v>
      </c>
      <c r="J80" s="133">
        <f>'POSEBNI DIO'!I30+'POSEBNI DIO'!I54+'POSEBNI DIO'!I76+'POSEBNI DIO'!I41</f>
        <v>1000</v>
      </c>
    </row>
    <row r="81" spans="1:10" s="150" customFormat="1" x14ac:dyDescent="0.25">
      <c r="A81" s="86"/>
      <c r="B81" s="93"/>
      <c r="C81" s="87">
        <v>324</v>
      </c>
      <c r="D81" s="87"/>
      <c r="E81" s="95"/>
      <c r="F81" s="130">
        <f>SUM(F82:F82)</f>
        <v>0</v>
      </c>
      <c r="G81" s="130">
        <f>SUM(G82:G82)</f>
        <v>0</v>
      </c>
      <c r="H81" s="130">
        <f>SUM(H82:H82)</f>
        <v>0</v>
      </c>
      <c r="I81" s="130">
        <f>SUM(I82:I82)</f>
        <v>0</v>
      </c>
      <c r="J81" s="130">
        <f>SUM(J82:J82)</f>
        <v>0</v>
      </c>
    </row>
    <row r="82" spans="1:10" s="150" customFormat="1" x14ac:dyDescent="0.25">
      <c r="A82" s="100"/>
      <c r="B82" s="103"/>
      <c r="C82" s="102"/>
      <c r="D82" s="102">
        <v>3241</v>
      </c>
      <c r="E82" s="106" t="s">
        <v>174</v>
      </c>
      <c r="F82" s="133">
        <v>0</v>
      </c>
      <c r="G82" s="133">
        <f>'POSEBNI DIO'!F31+'POSEBNI DIO'!F77</f>
        <v>0</v>
      </c>
      <c r="H82" s="133">
        <f>'POSEBNI DIO'!G31+'POSEBNI DIO'!G77</f>
        <v>0</v>
      </c>
      <c r="I82" s="133">
        <f>'POSEBNI DIO'!H31+'POSEBNI DIO'!H77</f>
        <v>0</v>
      </c>
      <c r="J82" s="133">
        <f>'POSEBNI DIO'!I31+'POSEBNI DIO'!I77</f>
        <v>0</v>
      </c>
    </row>
    <row r="83" spans="1:10" x14ac:dyDescent="0.25">
      <c r="A83" s="86"/>
      <c r="B83" s="86"/>
      <c r="C83" s="87">
        <v>329</v>
      </c>
      <c r="D83" s="87"/>
      <c r="E83" s="87"/>
      <c r="F83" s="97">
        <f>SUM(F84:F88)</f>
        <v>182.47</v>
      </c>
      <c r="G83" s="130">
        <f>SUM(G84:G88)</f>
        <v>2320</v>
      </c>
      <c r="H83" s="130">
        <f>SUM(H84:H88)</f>
        <v>2000</v>
      </c>
      <c r="I83" s="130">
        <f>SUM(I84:I88)</f>
        <v>1200</v>
      </c>
      <c r="J83" s="130">
        <f>SUM(J84:J88)</f>
        <v>1200</v>
      </c>
    </row>
    <row r="84" spans="1:10" x14ac:dyDescent="0.25">
      <c r="A84" s="100"/>
      <c r="B84" s="100"/>
      <c r="C84" s="102"/>
      <c r="D84" s="102">
        <v>3292</v>
      </c>
      <c r="E84" s="106" t="s">
        <v>105</v>
      </c>
      <c r="F84" s="133">
        <f>'POSEBNI DIO'!E78+'POSEBNI DIO'!E42+'POSEBNI DIO'!E55</f>
        <v>0</v>
      </c>
      <c r="G84" s="133">
        <f>'POSEBNI DIO'!F78+'POSEBNI DIO'!F42+'POSEBNI DIO'!F55</f>
        <v>1100</v>
      </c>
      <c r="H84" s="133">
        <f>'POSEBNI DIO'!G78+'POSEBNI DIO'!G42+'POSEBNI DIO'!G55</f>
        <v>0</v>
      </c>
      <c r="I84" s="133">
        <f>'POSEBNI DIO'!H78+'POSEBNI DIO'!H42+'POSEBNI DIO'!H55</f>
        <v>0</v>
      </c>
      <c r="J84" s="133">
        <f>'POSEBNI DIO'!I78+'POSEBNI DIO'!I42+'POSEBNI DIO'!I55</f>
        <v>0</v>
      </c>
    </row>
    <row r="85" spans="1:10" x14ac:dyDescent="0.25">
      <c r="A85" s="100"/>
      <c r="B85" s="100"/>
      <c r="C85" s="102"/>
      <c r="D85" s="102">
        <v>3293</v>
      </c>
      <c r="E85" s="106" t="s">
        <v>106</v>
      </c>
      <c r="F85" s="133">
        <f>'POSEBNI DIO'!E32+'POSEBNI DIO'!E56+'POSEBNI DIO'!E79+'POSEBNI DIO'!E87</f>
        <v>182.47</v>
      </c>
      <c r="G85" s="109">
        <f>'POSEBNI DIO'!F32+'POSEBNI DIO'!F56+'POSEBNI DIO'!F79+'POSEBNI DIO'!F87</f>
        <v>970</v>
      </c>
      <c r="H85" s="133">
        <f>'POSEBNI DIO'!G32+'POSEBNI DIO'!G56+'POSEBNI DIO'!G79+'POSEBNI DIO'!G87</f>
        <v>1750</v>
      </c>
      <c r="I85" s="133">
        <f>'POSEBNI DIO'!H32+'POSEBNI DIO'!H56+'POSEBNI DIO'!H79+'POSEBNI DIO'!H87</f>
        <v>950</v>
      </c>
      <c r="J85" s="133">
        <f>'POSEBNI DIO'!I32+'POSEBNI DIO'!I56+'POSEBNI DIO'!I79+'POSEBNI DIO'!I87</f>
        <v>950</v>
      </c>
    </row>
    <row r="86" spans="1:10" s="150" customFormat="1" x14ac:dyDescent="0.25">
      <c r="A86" s="100"/>
      <c r="B86" s="100"/>
      <c r="C86" s="102"/>
      <c r="D86" s="102">
        <v>3294</v>
      </c>
      <c r="E86" s="106" t="s">
        <v>154</v>
      </c>
      <c r="F86" s="133">
        <f>'POSEBNI DIO'!E33+'POSEBNI DIO'!E80</f>
        <v>0</v>
      </c>
      <c r="G86" s="133">
        <f>'POSEBNI DIO'!F33+'POSEBNI DIO'!F80</f>
        <v>50</v>
      </c>
      <c r="H86" s="133">
        <f>'POSEBNI DIO'!G33+'POSEBNI DIO'!G80</f>
        <v>50</v>
      </c>
      <c r="I86" s="133">
        <f>'POSEBNI DIO'!H33+'POSEBNI DIO'!H80</f>
        <v>50</v>
      </c>
      <c r="J86" s="133">
        <f>'POSEBNI DIO'!I33+'POSEBNI DIO'!I80</f>
        <v>50</v>
      </c>
    </row>
    <row r="87" spans="1:10" s="150" customFormat="1" x14ac:dyDescent="0.25">
      <c r="A87" s="100"/>
      <c r="B87" s="100"/>
      <c r="C87" s="102"/>
      <c r="D87" s="102">
        <v>3295</v>
      </c>
      <c r="E87" s="106" t="s">
        <v>187</v>
      </c>
      <c r="F87" s="133">
        <f>'POSEBNI DIO'!E34</f>
        <v>0</v>
      </c>
      <c r="G87" s="133">
        <f>'POSEBNI DIO'!F34</f>
        <v>100</v>
      </c>
      <c r="H87" s="133">
        <f>'POSEBNI DIO'!G34</f>
        <v>100</v>
      </c>
      <c r="I87" s="133">
        <f>'POSEBNI DIO'!H34</f>
        <v>100</v>
      </c>
      <c r="J87" s="133">
        <f>'POSEBNI DIO'!I34</f>
        <v>100</v>
      </c>
    </row>
    <row r="88" spans="1:10" s="150" customFormat="1" ht="25.5" x14ac:dyDescent="0.25">
      <c r="A88" s="100"/>
      <c r="B88" s="100"/>
      <c r="C88" s="102"/>
      <c r="D88" s="102">
        <v>3299</v>
      </c>
      <c r="E88" s="154" t="s">
        <v>170</v>
      </c>
      <c r="F88" s="140">
        <f>'POSEBNI DIO'!E35+'POSEBNI DIO'!E57+'POSEBNI DIO'!E81</f>
        <v>0</v>
      </c>
      <c r="G88" s="140">
        <f>'POSEBNI DIO'!F35+'POSEBNI DIO'!F57+'POSEBNI DIO'!F81</f>
        <v>100</v>
      </c>
      <c r="H88" s="140">
        <f>'POSEBNI DIO'!G35+'POSEBNI DIO'!G57+'POSEBNI DIO'!G81</f>
        <v>100</v>
      </c>
      <c r="I88" s="140">
        <f>'POSEBNI DIO'!H35+'POSEBNI DIO'!H57+'POSEBNI DIO'!H81</f>
        <v>100</v>
      </c>
      <c r="J88" s="140">
        <f>'POSEBNI DIO'!I35+'POSEBNI DIO'!I57+'POSEBNI DIO'!I81</f>
        <v>100</v>
      </c>
    </row>
    <row r="89" spans="1:10" x14ac:dyDescent="0.25">
      <c r="A89" s="86"/>
      <c r="B89" s="86">
        <v>34</v>
      </c>
      <c r="C89" s="87"/>
      <c r="D89" s="87"/>
      <c r="E89" s="95" t="s">
        <v>107</v>
      </c>
      <c r="F89" s="83">
        <f>F90</f>
        <v>274.63</v>
      </c>
      <c r="G89" s="83">
        <f>G90</f>
        <v>350</v>
      </c>
      <c r="H89" s="83">
        <f>H90</f>
        <v>0</v>
      </c>
      <c r="I89" s="83">
        <f>I90</f>
        <v>0</v>
      </c>
      <c r="J89" s="83">
        <f>J90</f>
        <v>0</v>
      </c>
    </row>
    <row r="90" spans="1:10" x14ac:dyDescent="0.25">
      <c r="A90" s="86"/>
      <c r="B90" s="86"/>
      <c r="C90" s="87">
        <v>343</v>
      </c>
      <c r="D90" s="87"/>
      <c r="E90" s="95"/>
      <c r="F90" s="83">
        <f>SUM(F91:F93)</f>
        <v>274.63</v>
      </c>
      <c r="G90" s="83">
        <f>SUM(G91:G93)</f>
        <v>350</v>
      </c>
      <c r="H90" s="83">
        <f>SUM(H91:H93)</f>
        <v>0</v>
      </c>
      <c r="I90" s="83">
        <f>SUM(I91:I93)</f>
        <v>0</v>
      </c>
      <c r="J90" s="83">
        <f>SUM(J91:J93)</f>
        <v>0</v>
      </c>
    </row>
    <row r="91" spans="1:10" ht="25.5" x14ac:dyDescent="0.25">
      <c r="A91" s="100"/>
      <c r="B91" s="100"/>
      <c r="C91" s="102"/>
      <c r="D91" s="102">
        <v>3431</v>
      </c>
      <c r="E91" s="154" t="s">
        <v>108</v>
      </c>
      <c r="F91" s="140">
        <f>'POSEBNI DIO'!E37+'POSEBNI DIO'!E59</f>
        <v>274.63</v>
      </c>
      <c r="G91" s="140">
        <f>'POSEBNI DIO'!F37+'POSEBNI DIO'!F59</f>
        <v>350</v>
      </c>
      <c r="H91" s="140">
        <f>'POSEBNI DIO'!G37+'POSEBNI DIO'!G59</f>
        <v>0</v>
      </c>
      <c r="I91" s="140">
        <f>'POSEBNI DIO'!H37+'POSEBNI DIO'!H59</f>
        <v>0</v>
      </c>
      <c r="J91" s="140">
        <f>'POSEBNI DIO'!I37+'POSEBNI DIO'!I59</f>
        <v>0</v>
      </c>
    </row>
    <row r="92" spans="1:10" ht="38.25" x14ac:dyDescent="0.25">
      <c r="A92" s="100"/>
      <c r="B92" s="100"/>
      <c r="C92" s="102"/>
      <c r="D92" s="102">
        <v>3432</v>
      </c>
      <c r="E92" s="154" t="s">
        <v>194</v>
      </c>
      <c r="F92" s="140">
        <f>'POSEBNI DIO'!E60</f>
        <v>0</v>
      </c>
      <c r="G92" s="140">
        <f>'POSEBNI DIO'!F60</f>
        <v>0</v>
      </c>
      <c r="H92" s="140">
        <f>'POSEBNI DIO'!G60</f>
        <v>0</v>
      </c>
      <c r="I92" s="140">
        <f>'POSEBNI DIO'!H60</f>
        <v>0</v>
      </c>
      <c r="J92" s="140">
        <f>'POSEBNI DIO'!I60</f>
        <v>0</v>
      </c>
    </row>
    <row r="93" spans="1:10" ht="25.5" x14ac:dyDescent="0.25">
      <c r="A93" s="100"/>
      <c r="B93" s="100"/>
      <c r="C93" s="102"/>
      <c r="D93" s="102">
        <v>3433</v>
      </c>
      <c r="E93" s="154" t="s">
        <v>193</v>
      </c>
      <c r="F93" s="140">
        <f>'POSEBNI DIO'!E61</f>
        <v>0</v>
      </c>
      <c r="G93" s="140">
        <f>'POSEBNI DIO'!F61</f>
        <v>0</v>
      </c>
      <c r="H93" s="140">
        <f>'POSEBNI DIO'!G61</f>
        <v>0</v>
      </c>
      <c r="I93" s="140">
        <f>'POSEBNI DIO'!H61</f>
        <v>0</v>
      </c>
      <c r="J93" s="140">
        <f>'POSEBNI DIO'!I61</f>
        <v>0</v>
      </c>
    </row>
    <row r="94" spans="1:10" x14ac:dyDescent="0.25">
      <c r="A94" s="86"/>
      <c r="B94" s="86"/>
      <c r="C94" s="87"/>
      <c r="D94" s="87"/>
      <c r="E94" s="87"/>
      <c r="F94" s="97"/>
      <c r="G94" s="97"/>
      <c r="H94" s="97"/>
      <c r="I94" s="98"/>
      <c r="J94" s="98"/>
    </row>
    <row r="95" spans="1:10" s="149" customFormat="1" ht="25.5" x14ac:dyDescent="0.25">
      <c r="A95" s="88">
        <v>4</v>
      </c>
      <c r="B95" s="89"/>
      <c r="C95" s="89"/>
      <c r="D95" s="89"/>
      <c r="E95" s="91" t="s">
        <v>12</v>
      </c>
      <c r="F95" s="158">
        <f>F96+F104</f>
        <v>15579.44</v>
      </c>
      <c r="G95" s="158">
        <f>G96+G104</f>
        <v>17100</v>
      </c>
      <c r="H95" s="158">
        <f>H96+H104</f>
        <v>15100</v>
      </c>
      <c r="I95" s="158">
        <f>I96+I104</f>
        <v>17600</v>
      </c>
      <c r="J95" s="158">
        <f>J96+J104</f>
        <v>17600</v>
      </c>
    </row>
    <row r="96" spans="1:10" ht="38.25" x14ac:dyDescent="0.25">
      <c r="A96" s="90"/>
      <c r="B96" s="90">
        <v>42</v>
      </c>
      <c r="C96" s="90"/>
      <c r="D96" s="90"/>
      <c r="E96" s="92" t="s">
        <v>31</v>
      </c>
      <c r="F96" s="83">
        <f>F97+F102</f>
        <v>15579.44</v>
      </c>
      <c r="G96" s="83">
        <f>G97+G102</f>
        <v>17100</v>
      </c>
      <c r="H96" s="83">
        <f>H97+H102</f>
        <v>15100</v>
      </c>
      <c r="I96" s="83">
        <f>I97+I102</f>
        <v>17600</v>
      </c>
      <c r="J96" s="83">
        <f>J97+J102</f>
        <v>17600</v>
      </c>
    </row>
    <row r="97" spans="1:10" x14ac:dyDescent="0.25">
      <c r="A97" s="90"/>
      <c r="B97" s="90"/>
      <c r="C97" s="86">
        <v>422</v>
      </c>
      <c r="D97" s="86"/>
      <c r="E97" s="86"/>
      <c r="F97" s="97">
        <f>SUM(F98:F101)</f>
        <v>3057.99</v>
      </c>
      <c r="G97" s="130">
        <f>SUM(G98:G101)</f>
        <v>4600</v>
      </c>
      <c r="H97" s="130">
        <f>SUM(H98:H101)</f>
        <v>2100</v>
      </c>
      <c r="I97" s="130">
        <f>SUM(I98:I101)</f>
        <v>4600</v>
      </c>
      <c r="J97" s="130">
        <f>SUM(J98:J101)</f>
        <v>4600</v>
      </c>
    </row>
    <row r="98" spans="1:10" x14ac:dyDescent="0.25">
      <c r="A98" s="107"/>
      <c r="B98" s="107"/>
      <c r="C98" s="100"/>
      <c r="D98" s="100">
        <v>4221</v>
      </c>
      <c r="E98" s="154" t="s">
        <v>109</v>
      </c>
      <c r="F98" s="133">
        <f>'POSEBNI DIO'!E91+'POSEBNI DIO'!E98+'POSEBNI DIO'!E102</f>
        <v>1537.53</v>
      </c>
      <c r="G98" s="109">
        <f>'POSEBNI DIO'!F91+'POSEBNI DIO'!F98+'POSEBNI DIO'!F102</f>
        <v>4000</v>
      </c>
      <c r="H98" s="133">
        <f>'POSEBNI DIO'!G91+'POSEBNI DIO'!G98+'POSEBNI DIO'!G102</f>
        <v>1500</v>
      </c>
      <c r="I98" s="133">
        <f>'POSEBNI DIO'!H91+'POSEBNI DIO'!H98+'POSEBNI DIO'!H102</f>
        <v>4000</v>
      </c>
      <c r="J98" s="133">
        <f>'POSEBNI DIO'!I91+'POSEBNI DIO'!I98+'POSEBNI DIO'!I102</f>
        <v>4000</v>
      </c>
    </row>
    <row r="99" spans="1:10" s="150" customFormat="1" x14ac:dyDescent="0.25">
      <c r="A99" s="107"/>
      <c r="B99" s="107"/>
      <c r="C99" s="100"/>
      <c r="D99" s="100">
        <v>4222</v>
      </c>
      <c r="E99" s="154" t="s">
        <v>189</v>
      </c>
      <c r="F99" s="133">
        <f>'POSEBNI DIO'!E92</f>
        <v>0</v>
      </c>
      <c r="G99" s="133">
        <f>'POSEBNI DIO'!F92</f>
        <v>300</v>
      </c>
      <c r="H99" s="133">
        <f>'POSEBNI DIO'!G92</f>
        <v>300</v>
      </c>
      <c r="I99" s="133">
        <f>'POSEBNI DIO'!H92</f>
        <v>300</v>
      </c>
      <c r="J99" s="133">
        <f>'POSEBNI DIO'!I92</f>
        <v>300</v>
      </c>
    </row>
    <row r="100" spans="1:10" ht="25.5" x14ac:dyDescent="0.25">
      <c r="A100" s="107"/>
      <c r="B100" s="107"/>
      <c r="C100" s="100"/>
      <c r="D100" s="100">
        <v>4223</v>
      </c>
      <c r="E100" s="154" t="s">
        <v>110</v>
      </c>
      <c r="F100" s="133">
        <f>'POSEBNI DIO'!E93+'POSEBNI DIO'!E103</f>
        <v>0</v>
      </c>
      <c r="G100" s="109">
        <f>'POSEBNI DIO'!F93+'POSEBNI DIO'!F103</f>
        <v>300</v>
      </c>
      <c r="H100" s="133">
        <f>'POSEBNI DIO'!G93+'POSEBNI DIO'!G103</f>
        <v>300</v>
      </c>
      <c r="I100" s="133">
        <f>'POSEBNI DIO'!H93+'POSEBNI DIO'!H103</f>
        <v>300</v>
      </c>
      <c r="J100" s="133">
        <f>'POSEBNI DIO'!I93+'POSEBNI DIO'!I103</f>
        <v>300</v>
      </c>
    </row>
    <row r="101" spans="1:10" s="150" customFormat="1" ht="25.5" x14ac:dyDescent="0.25">
      <c r="A101" s="107"/>
      <c r="B101" s="107"/>
      <c r="C101" s="100"/>
      <c r="D101" s="100">
        <v>4227</v>
      </c>
      <c r="E101" s="154" t="s">
        <v>168</v>
      </c>
      <c r="F101" s="133">
        <f>'POSEBNI DIO'!E94</f>
        <v>1520.46</v>
      </c>
      <c r="G101" s="133">
        <f>'POSEBNI DIO'!F94</f>
        <v>0</v>
      </c>
      <c r="H101" s="133">
        <f>'POSEBNI DIO'!G94</f>
        <v>0</v>
      </c>
      <c r="I101" s="133">
        <f>'POSEBNI DIO'!H94</f>
        <v>0</v>
      </c>
      <c r="J101" s="133">
        <f>'POSEBNI DIO'!I94</f>
        <v>0</v>
      </c>
    </row>
    <row r="102" spans="1:10" x14ac:dyDescent="0.25">
      <c r="A102" s="90"/>
      <c r="B102" s="90"/>
      <c r="C102" s="86">
        <v>424</v>
      </c>
      <c r="D102" s="86"/>
      <c r="E102" s="86"/>
      <c r="F102" s="97">
        <f>SUM(F103)</f>
        <v>12521.45</v>
      </c>
      <c r="G102" s="97">
        <f>SUM(G103)</f>
        <v>12500</v>
      </c>
      <c r="H102" s="97">
        <f>SUM(H103)</f>
        <v>13000</v>
      </c>
      <c r="I102" s="97">
        <f>SUM(I103)</f>
        <v>13000</v>
      </c>
      <c r="J102" s="97">
        <f>SUM(J103)</f>
        <v>13000</v>
      </c>
    </row>
    <row r="103" spans="1:10" x14ac:dyDescent="0.25">
      <c r="A103" s="107"/>
      <c r="B103" s="107"/>
      <c r="C103" s="100"/>
      <c r="D103" s="100">
        <v>4241</v>
      </c>
      <c r="E103" s="101" t="s">
        <v>111</v>
      </c>
      <c r="F103" s="133">
        <f>'POSEBNI DIO'!E95+'POSEBNI DIO'!E99+'POSEBNI DIO'!E104</f>
        <v>12521.45</v>
      </c>
      <c r="G103" s="109">
        <f>'POSEBNI DIO'!F95+'POSEBNI DIO'!F99+'POSEBNI DIO'!F104</f>
        <v>12500</v>
      </c>
      <c r="H103" s="133">
        <f>'POSEBNI DIO'!G95+'POSEBNI DIO'!G99+'POSEBNI DIO'!G104</f>
        <v>13000</v>
      </c>
      <c r="I103" s="133">
        <f>'POSEBNI DIO'!H95+'POSEBNI DIO'!H99+'POSEBNI DIO'!H104</f>
        <v>13000</v>
      </c>
      <c r="J103" s="133">
        <f>'POSEBNI DIO'!I95+'POSEBNI DIO'!I99+'POSEBNI DIO'!I104</f>
        <v>13000</v>
      </c>
    </row>
    <row r="104" spans="1:10" hidden="1" x14ac:dyDescent="0.25">
      <c r="A104" s="90"/>
      <c r="B104" s="90">
        <v>43</v>
      </c>
      <c r="C104" s="86"/>
      <c r="D104" s="86"/>
      <c r="E104" s="86"/>
      <c r="F104" s="97">
        <f>F105</f>
        <v>0</v>
      </c>
      <c r="G104" s="97">
        <f>G105</f>
        <v>0</v>
      </c>
      <c r="H104" s="97">
        <f>H105</f>
        <v>0</v>
      </c>
      <c r="I104" s="97">
        <f>I105</f>
        <v>0</v>
      </c>
      <c r="J104" s="97">
        <f>J105</f>
        <v>0</v>
      </c>
    </row>
    <row r="105" spans="1:10" hidden="1" x14ac:dyDescent="0.25">
      <c r="A105" s="90"/>
      <c r="B105" s="90"/>
      <c r="C105" s="86">
        <v>431</v>
      </c>
      <c r="D105" s="86"/>
      <c r="E105" s="86"/>
      <c r="F105" s="97">
        <f>SUM(F106)</f>
        <v>0</v>
      </c>
      <c r="G105" s="97">
        <f>SUM(G106)</f>
        <v>0</v>
      </c>
      <c r="H105" s="97">
        <f>SUM(H106)</f>
        <v>0</v>
      </c>
      <c r="I105" s="97">
        <f>SUM(I106)</f>
        <v>0</v>
      </c>
      <c r="J105" s="97">
        <f>SUM(J106)</f>
        <v>0</v>
      </c>
    </row>
    <row r="106" spans="1:10" ht="38.25" hidden="1" x14ac:dyDescent="0.25">
      <c r="A106" s="107"/>
      <c r="B106" s="107" t="s">
        <v>29</v>
      </c>
      <c r="C106" s="100"/>
      <c r="D106" s="100">
        <v>4319</v>
      </c>
      <c r="E106" s="105" t="s">
        <v>112</v>
      </c>
      <c r="F106" s="140"/>
      <c r="G106" s="140"/>
      <c r="H106" s="140"/>
      <c r="I106" s="140"/>
      <c r="J106" s="140"/>
    </row>
  </sheetData>
  <mergeCells count="5">
    <mergeCell ref="A48:J48"/>
    <mergeCell ref="A1:J1"/>
    <mergeCell ref="A3:J3"/>
    <mergeCell ref="A5:J5"/>
    <mergeCell ref="A7:J7"/>
  </mergeCells>
  <pageMargins left="0.7" right="0.7" top="0.75" bottom="0.75" header="0.3" footer="0.3"/>
  <pageSetup paperSize="9"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F39"/>
  <sheetViews>
    <sheetView topLeftCell="A43" workbookViewId="0">
      <selection sqref="A1:F1"/>
    </sheetView>
  </sheetViews>
  <sheetFormatPr defaultRowHeight="15" x14ac:dyDescent="0.25"/>
  <cols>
    <col min="1" max="6" width="25.28515625" customWidth="1"/>
  </cols>
  <sheetData>
    <row r="1" spans="1:6" ht="42" customHeight="1" x14ac:dyDescent="0.25">
      <c r="A1" s="172" t="s">
        <v>209</v>
      </c>
      <c r="B1" s="172"/>
      <c r="C1" s="172"/>
      <c r="D1" s="172"/>
      <c r="E1" s="172"/>
      <c r="F1" s="172"/>
    </row>
    <row r="2" spans="1:6" ht="18" customHeight="1" x14ac:dyDescent="0.25">
      <c r="A2" s="4"/>
      <c r="B2" s="4"/>
      <c r="C2" s="4"/>
      <c r="D2" s="4"/>
      <c r="E2" s="4"/>
      <c r="F2" s="4"/>
    </row>
    <row r="3" spans="1:6" ht="15.75" customHeight="1" x14ac:dyDescent="0.25">
      <c r="A3" s="172" t="s">
        <v>18</v>
      </c>
      <c r="B3" s="172"/>
      <c r="C3" s="172"/>
      <c r="D3" s="172"/>
      <c r="E3" s="172"/>
      <c r="F3" s="172"/>
    </row>
    <row r="4" spans="1:6" ht="18" x14ac:dyDescent="0.25">
      <c r="B4" s="4"/>
      <c r="C4" s="4"/>
      <c r="D4" s="4"/>
      <c r="E4" s="5"/>
      <c r="F4" s="5"/>
    </row>
    <row r="5" spans="1:6" ht="18" customHeight="1" x14ac:dyDescent="0.25">
      <c r="A5" s="172" t="s">
        <v>4</v>
      </c>
      <c r="B5" s="172"/>
      <c r="C5" s="172"/>
      <c r="D5" s="172"/>
      <c r="E5" s="172"/>
      <c r="F5" s="172"/>
    </row>
    <row r="6" spans="1:6" ht="18" x14ac:dyDescent="0.25">
      <c r="A6" s="4"/>
      <c r="B6" s="4"/>
      <c r="C6" s="4"/>
      <c r="D6" s="4"/>
      <c r="E6" s="5"/>
      <c r="F6" s="5"/>
    </row>
    <row r="7" spans="1:6" ht="15.75" customHeight="1" x14ac:dyDescent="0.25">
      <c r="A7" s="172" t="s">
        <v>47</v>
      </c>
      <c r="B7" s="172"/>
      <c r="C7" s="172"/>
      <c r="D7" s="172"/>
      <c r="E7" s="172"/>
      <c r="F7" s="172"/>
    </row>
    <row r="8" spans="1:6" ht="18" x14ac:dyDescent="0.25">
      <c r="A8" s="4"/>
      <c r="B8" s="4"/>
      <c r="C8" s="4"/>
      <c r="D8" s="4"/>
      <c r="E8" s="5"/>
      <c r="F8" s="5"/>
    </row>
    <row r="9" spans="1:6" ht="25.5" x14ac:dyDescent="0.25">
      <c r="A9" s="19" t="s">
        <v>49</v>
      </c>
      <c r="B9" s="18" t="s">
        <v>210</v>
      </c>
      <c r="C9" s="18" t="s">
        <v>211</v>
      </c>
      <c r="D9" s="18" t="s">
        <v>212</v>
      </c>
      <c r="E9" s="18" t="s">
        <v>201</v>
      </c>
      <c r="F9" s="18" t="s">
        <v>213</v>
      </c>
    </row>
    <row r="10" spans="1:6" x14ac:dyDescent="0.25">
      <c r="A10" s="37" t="s">
        <v>0</v>
      </c>
      <c r="B10" s="59">
        <f>B11+B14+B16+B18</f>
        <v>78820.070000000007</v>
      </c>
      <c r="C10" s="59">
        <f>C11+C14+C16+C18</f>
        <v>111325</v>
      </c>
      <c r="D10" s="59">
        <f>D11+D14+D16+D18</f>
        <v>132245</v>
      </c>
      <c r="E10" s="59">
        <f>E11+E14+E16+E18</f>
        <v>122290</v>
      </c>
      <c r="F10" s="59">
        <f>F11+F14+F16+F18</f>
        <v>122644</v>
      </c>
    </row>
    <row r="11" spans="1:6" s="84" customFormat="1" x14ac:dyDescent="0.25">
      <c r="A11" s="111" t="s">
        <v>50</v>
      </c>
      <c r="B11" s="115">
        <f>SUM(B12:B13)</f>
        <v>64689.51</v>
      </c>
      <c r="C11" s="115">
        <f>SUM(C12:C13)</f>
        <v>100710</v>
      </c>
      <c r="D11" s="115">
        <f>SUM(D12:D13)</f>
        <v>108785</v>
      </c>
      <c r="E11" s="115">
        <f>SUM(E12:E13)</f>
        <v>111230</v>
      </c>
      <c r="F11" s="115">
        <f>SUM(F12:F13)</f>
        <v>111584</v>
      </c>
    </row>
    <row r="12" spans="1:6" s="84" customFormat="1" x14ac:dyDescent="0.25">
      <c r="A12" s="113" t="s">
        <v>114</v>
      </c>
      <c r="B12" s="130">
        <f>' Račun prihoda i rashoda'!F33</f>
        <v>64689.51</v>
      </c>
      <c r="C12" s="130">
        <f>' Račun prihoda i rashoda'!G33</f>
        <v>100710</v>
      </c>
      <c r="D12" s="114">
        <f>' Račun prihoda i rashoda'!H33</f>
        <v>108785</v>
      </c>
      <c r="E12" s="130">
        <f>' Račun prihoda i rashoda'!I33</f>
        <v>111230</v>
      </c>
      <c r="F12" s="130">
        <f>' Račun prihoda i rashoda'!J33</f>
        <v>111584</v>
      </c>
    </row>
    <row r="13" spans="1:6" s="110" customFormat="1" ht="25.5" x14ac:dyDescent="0.25">
      <c r="A13" s="113" t="s">
        <v>113</v>
      </c>
      <c r="B13" s="130">
        <v>0</v>
      </c>
      <c r="C13" s="130">
        <v>0</v>
      </c>
      <c r="D13" s="114">
        <v>0</v>
      </c>
      <c r="E13" s="114">
        <v>0</v>
      </c>
      <c r="F13" s="114">
        <v>0</v>
      </c>
    </row>
    <row r="14" spans="1:6" s="84" customFormat="1" x14ac:dyDescent="0.25">
      <c r="A14" s="119" t="s">
        <v>224</v>
      </c>
      <c r="B14" s="115">
        <f>SUM(B15)</f>
        <v>0</v>
      </c>
      <c r="C14" s="115">
        <f>SUM(C15)</f>
        <v>0</v>
      </c>
      <c r="D14" s="115">
        <f>SUM(D15)</f>
        <v>5800</v>
      </c>
      <c r="E14" s="115">
        <f>SUM(E15)</f>
        <v>0</v>
      </c>
      <c r="F14" s="115">
        <f>SUM(F15)</f>
        <v>0</v>
      </c>
    </row>
    <row r="15" spans="1:6" s="84" customFormat="1" x14ac:dyDescent="0.25">
      <c r="A15" s="112" t="s">
        <v>223</v>
      </c>
      <c r="B15" s="130">
        <f>'POSEBNI DIO'!E113</f>
        <v>0</v>
      </c>
      <c r="C15" s="130">
        <f>'POSEBNI DIO'!F113</f>
        <v>0</v>
      </c>
      <c r="D15" s="130">
        <f>'POSEBNI DIO'!G113</f>
        <v>5800</v>
      </c>
      <c r="E15" s="130">
        <f>'POSEBNI DIO'!H113</f>
        <v>0</v>
      </c>
      <c r="F15" s="130">
        <f>'POSEBNI DIO'!I113</f>
        <v>0</v>
      </c>
    </row>
    <row r="16" spans="1:6" s="84" customFormat="1" x14ac:dyDescent="0.25">
      <c r="A16" s="119" t="s">
        <v>199</v>
      </c>
      <c r="B16" s="115">
        <f>SUM(B17)</f>
        <v>312.95999999999998</v>
      </c>
      <c r="C16" s="115">
        <f>SUM(C17)</f>
        <v>1615</v>
      </c>
      <c r="D16" s="115">
        <f>SUM(D17)</f>
        <v>360</v>
      </c>
      <c r="E16" s="115">
        <f>SUM(E17)</f>
        <v>360</v>
      </c>
      <c r="F16" s="115">
        <f>SUM(F17)</f>
        <v>360</v>
      </c>
    </row>
    <row r="17" spans="1:6" s="84" customFormat="1" ht="25.5" x14ac:dyDescent="0.25">
      <c r="A17" s="112" t="s">
        <v>200</v>
      </c>
      <c r="B17" s="130">
        <f>' Račun prihoda i rashoda'!F21+' Račun prihoda i rashoda'!F39+' Račun prihoda i rashoda'!F26</f>
        <v>312.95999999999998</v>
      </c>
      <c r="C17" s="130">
        <f>' Račun prihoda i rashoda'!G21+' Račun prihoda i rashoda'!G39+' Račun prihoda i rashoda'!G26</f>
        <v>1615</v>
      </c>
      <c r="D17" s="130">
        <f>' Račun prihoda i rashoda'!H21+' Račun prihoda i rashoda'!H39+' Račun prihoda i rashoda'!H26</f>
        <v>360</v>
      </c>
      <c r="E17" s="130">
        <f>' Račun prihoda i rashoda'!I21+' Račun prihoda i rashoda'!I39+' Račun prihoda i rashoda'!I26</f>
        <v>360</v>
      </c>
      <c r="F17" s="130">
        <f>' Račun prihoda i rashoda'!J21+' Račun prihoda i rashoda'!J39+' Račun prihoda i rashoda'!J26</f>
        <v>360</v>
      </c>
    </row>
    <row r="18" spans="1:6" s="84" customFormat="1" x14ac:dyDescent="0.25">
      <c r="A18" s="119" t="s">
        <v>226</v>
      </c>
      <c r="B18" s="115">
        <f>SUM(B19)</f>
        <v>13817.6</v>
      </c>
      <c r="C18" s="115">
        <f>SUM(C19)</f>
        <v>9000</v>
      </c>
      <c r="D18" s="115">
        <f>SUM(D19)</f>
        <v>17300</v>
      </c>
      <c r="E18" s="115">
        <f>SUM(E19)</f>
        <v>10700</v>
      </c>
      <c r="F18" s="115">
        <f>SUM(F19)</f>
        <v>10700</v>
      </c>
    </row>
    <row r="19" spans="1:6" s="84" customFormat="1" ht="25.5" x14ac:dyDescent="0.25">
      <c r="A19" s="112" t="s">
        <v>225</v>
      </c>
      <c r="B19" s="130">
        <f>' Račun prihoda i rashoda'!F12</f>
        <v>13817.6</v>
      </c>
      <c r="C19" s="130">
        <f>' Račun prihoda i rashoda'!G12</f>
        <v>9000</v>
      </c>
      <c r="D19" s="114">
        <f>' Račun prihoda i rashoda'!H12</f>
        <v>17300</v>
      </c>
      <c r="E19" s="130">
        <f>' Račun prihoda i rashoda'!I12</f>
        <v>10700</v>
      </c>
      <c r="F19" s="130">
        <f>' Račun prihoda i rashoda'!J12</f>
        <v>10700</v>
      </c>
    </row>
    <row r="20" spans="1:6" s="84" customFormat="1" x14ac:dyDescent="0.25">
      <c r="A20" s="37"/>
      <c r="B20" s="36"/>
      <c r="C20" s="35"/>
      <c r="D20" s="35"/>
      <c r="E20" s="35"/>
      <c r="F20" s="35"/>
    </row>
    <row r="22" spans="1:6" x14ac:dyDescent="0.25">
      <c r="B22" s="151"/>
      <c r="C22" s="151"/>
      <c r="D22" s="151"/>
      <c r="E22" s="151"/>
      <c r="F22" s="151"/>
    </row>
    <row r="23" spans="1:6" ht="15.75" customHeight="1" x14ac:dyDescent="0.25">
      <c r="A23" s="172" t="s">
        <v>48</v>
      </c>
      <c r="B23" s="172"/>
      <c r="C23" s="172"/>
      <c r="D23" s="172"/>
      <c r="E23" s="172"/>
      <c r="F23" s="172"/>
    </row>
    <row r="24" spans="1:6" ht="18" x14ac:dyDescent="0.25">
      <c r="A24" s="4"/>
      <c r="B24" s="4"/>
      <c r="C24" s="4"/>
      <c r="D24" s="4"/>
      <c r="E24" s="5"/>
      <c r="F24" s="5"/>
    </row>
    <row r="25" spans="1:6" ht="25.5" x14ac:dyDescent="0.25">
      <c r="A25" s="19" t="s">
        <v>49</v>
      </c>
      <c r="B25" s="18" t="s">
        <v>210</v>
      </c>
      <c r="C25" s="18" t="s">
        <v>211</v>
      </c>
      <c r="D25" s="18" t="s">
        <v>212</v>
      </c>
      <c r="E25" s="18" t="s">
        <v>201</v>
      </c>
      <c r="F25" s="18" t="s">
        <v>213</v>
      </c>
    </row>
    <row r="26" spans="1:6" x14ac:dyDescent="0.25">
      <c r="A26" s="37" t="s">
        <v>1</v>
      </c>
      <c r="B26" s="59">
        <f>B27+B30+B32+B34+B36</f>
        <v>76376.61</v>
      </c>
      <c r="C26" s="59">
        <f>C27+C30+C32+C34+C36</f>
        <v>123228.20000000001</v>
      </c>
      <c r="D26" s="59">
        <f>D27+D30+D32+D34+D36</f>
        <v>126595</v>
      </c>
      <c r="E26" s="59">
        <f>E27+E30+E32+E34</f>
        <v>122290</v>
      </c>
      <c r="F26" s="59">
        <f>F27+F30+F32+F34</f>
        <v>122644</v>
      </c>
    </row>
    <row r="27" spans="1:6" ht="15.75" customHeight="1" x14ac:dyDescent="0.25">
      <c r="A27" s="119" t="s">
        <v>50</v>
      </c>
      <c r="B27" s="158">
        <f>SUM(B28:B29)</f>
        <v>64689.51</v>
      </c>
      <c r="C27" s="158">
        <f>SUM(C28:C29)</f>
        <v>100710</v>
      </c>
      <c r="D27" s="158">
        <f>SUM(D28:D29)</f>
        <v>108785</v>
      </c>
      <c r="E27" s="158">
        <f>SUM(E28:E29)</f>
        <v>111230</v>
      </c>
      <c r="F27" s="158">
        <f>SUM(F28:F29)</f>
        <v>111584</v>
      </c>
    </row>
    <row r="28" spans="1:6" x14ac:dyDescent="0.25">
      <c r="A28" s="113" t="s">
        <v>114</v>
      </c>
      <c r="B28" s="83">
        <f>'POSEBNI DIO'!E8+'POSEBNI DIO'!E89</f>
        <v>64689.51</v>
      </c>
      <c r="C28" s="83">
        <f>'POSEBNI DIO'!F8+'POSEBNI DIO'!F89</f>
        <v>100710</v>
      </c>
      <c r="D28" s="83">
        <f>'POSEBNI DIO'!G8+'POSEBNI DIO'!G89</f>
        <v>108785</v>
      </c>
      <c r="E28" s="83">
        <f>'POSEBNI DIO'!H8+'POSEBNI DIO'!H89</f>
        <v>111230</v>
      </c>
      <c r="F28" s="83">
        <f>'POSEBNI DIO'!I8+'POSEBNI DIO'!I89</f>
        <v>111584</v>
      </c>
    </row>
    <row r="29" spans="1:6" ht="25.5" x14ac:dyDescent="0.25">
      <c r="A29" s="113" t="s">
        <v>113</v>
      </c>
      <c r="B29" s="83"/>
      <c r="C29" s="83"/>
      <c r="D29" s="83"/>
      <c r="E29" s="83"/>
      <c r="F29" s="83"/>
    </row>
    <row r="30" spans="1:6" x14ac:dyDescent="0.25">
      <c r="A30" s="119" t="s">
        <v>224</v>
      </c>
      <c r="B30" s="158">
        <f>SUM(B31)</f>
        <v>0</v>
      </c>
      <c r="C30" s="158">
        <f>SUM(C31)</f>
        <v>3217.6</v>
      </c>
      <c r="D30" s="158">
        <f>SUM(D31)</f>
        <v>5800</v>
      </c>
      <c r="E30" s="158">
        <f>SUM(E31)</f>
        <v>0</v>
      </c>
      <c r="F30" s="158">
        <f>SUM(F31)</f>
        <v>0</v>
      </c>
    </row>
    <row r="31" spans="1:6" x14ac:dyDescent="0.25">
      <c r="A31" s="112" t="s">
        <v>223</v>
      </c>
      <c r="B31" s="83">
        <f>'POSEBNI DIO'!E109</f>
        <v>0</v>
      </c>
      <c r="C31" s="83">
        <f>'POSEBNI DIO'!F109</f>
        <v>3217.6</v>
      </c>
      <c r="D31" s="83">
        <f>'POSEBNI DIO'!G113</f>
        <v>5800</v>
      </c>
      <c r="E31" s="83">
        <f>'POSEBNI DIO'!H113</f>
        <v>0</v>
      </c>
      <c r="F31" s="83">
        <f>'POSEBNI DIO'!I113</f>
        <v>0</v>
      </c>
    </row>
    <row r="32" spans="1:6" x14ac:dyDescent="0.25">
      <c r="A32" s="119" t="s">
        <v>199</v>
      </c>
      <c r="B32" s="158">
        <f>SUM(B33)</f>
        <v>274.63</v>
      </c>
      <c r="C32" s="158">
        <f>SUM(C33)</f>
        <v>4349</v>
      </c>
      <c r="D32" s="158">
        <f>SUM(D33)</f>
        <v>360</v>
      </c>
      <c r="E32" s="158">
        <f>SUM(E33)</f>
        <v>360</v>
      </c>
      <c r="F32" s="158">
        <f>SUM(F33)</f>
        <v>360</v>
      </c>
    </row>
    <row r="33" spans="1:6" ht="25.5" x14ac:dyDescent="0.25">
      <c r="A33" s="112" t="s">
        <v>200</v>
      </c>
      <c r="B33" s="83">
        <f>'POSEBNI DIO'!E43</f>
        <v>274.63</v>
      </c>
      <c r="C33" s="83">
        <f>'POSEBNI DIO'!F43+'POSEBNI DIO'!F82</f>
        <v>4349</v>
      </c>
      <c r="D33" s="83">
        <f>'POSEBNI DIO'!G43+'POSEBNI DIO'!G82</f>
        <v>360</v>
      </c>
      <c r="E33" s="83">
        <f>'POSEBNI DIO'!H43+'POSEBNI DIO'!H82</f>
        <v>360</v>
      </c>
      <c r="F33" s="83">
        <f>'POSEBNI DIO'!I43+'POSEBNI DIO'!I82</f>
        <v>360</v>
      </c>
    </row>
    <row r="34" spans="1:6" x14ac:dyDescent="0.25">
      <c r="A34" s="119" t="s">
        <v>221</v>
      </c>
      <c r="B34" s="158">
        <f>SUM(B35)</f>
        <v>11412.470000000001</v>
      </c>
      <c r="C34" s="158">
        <f>SUM(C35)</f>
        <v>9000</v>
      </c>
      <c r="D34" s="158">
        <f>SUM(D35)</f>
        <v>11500</v>
      </c>
      <c r="E34" s="158">
        <f>SUM(E35)</f>
        <v>10700</v>
      </c>
      <c r="F34" s="158">
        <f>SUM(F35)</f>
        <v>10700</v>
      </c>
    </row>
    <row r="35" spans="1:6" ht="25.5" x14ac:dyDescent="0.25">
      <c r="A35" s="112" t="s">
        <v>222</v>
      </c>
      <c r="B35" s="83">
        <f>'POSEBNI DIO'!E62+'POSEBNI DIO'!E96</f>
        <v>11412.470000000001</v>
      </c>
      <c r="C35" s="83">
        <f>'POSEBNI DIO'!F62+'POSEBNI DIO'!F96</f>
        <v>9000</v>
      </c>
      <c r="D35" s="83">
        <f>'POSEBNI DIO'!G62+'POSEBNI DIO'!G96</f>
        <v>11500</v>
      </c>
      <c r="E35" s="83">
        <f>'POSEBNI DIO'!H62+'POSEBNI DIO'!H96</f>
        <v>10700</v>
      </c>
      <c r="F35" s="83">
        <f>'POSEBNI DIO'!I62+'POSEBNI DIO'!I96</f>
        <v>10700</v>
      </c>
    </row>
    <row r="36" spans="1:6" s="150" customFormat="1" x14ac:dyDescent="0.25">
      <c r="A36" s="119" t="s">
        <v>175</v>
      </c>
      <c r="B36" s="158">
        <f>SUM(B37)</f>
        <v>0</v>
      </c>
      <c r="C36" s="158">
        <f>SUM(C37)</f>
        <v>5951.6</v>
      </c>
      <c r="D36" s="158">
        <f>SUM(D37)</f>
        <v>150</v>
      </c>
      <c r="E36" s="158">
        <f>SUM(E37)</f>
        <v>0</v>
      </c>
      <c r="F36" s="158">
        <f>SUM(F37)</f>
        <v>0</v>
      </c>
    </row>
    <row r="37" spans="1:6" s="150" customFormat="1" x14ac:dyDescent="0.25">
      <c r="A37" s="112" t="s">
        <v>175</v>
      </c>
      <c r="B37" s="83">
        <f>'POSEBNI DIO'!E82+'POSEBNI DIO'!E105+'POSEBNI DIO'!E109</f>
        <v>0</v>
      </c>
      <c r="C37" s="83">
        <f>'POSEBNI DIO'!F82+'POSEBNI DIO'!F105+'POSEBNI DIO'!F109</f>
        <v>5951.6</v>
      </c>
      <c r="D37" s="83">
        <f>'POSEBNI DIO'!G82+'POSEBNI DIO'!G105+'POSEBNI DIO'!G109</f>
        <v>150</v>
      </c>
      <c r="E37" s="83">
        <f>'POSEBNI DIO'!H82+'POSEBNI DIO'!H105+'POSEBNI DIO'!H109</f>
        <v>0</v>
      </c>
      <c r="F37" s="83">
        <f>'POSEBNI DIO'!I82+'POSEBNI DIO'!I105+'POSEBNI DIO'!I109</f>
        <v>0</v>
      </c>
    </row>
    <row r="39" spans="1:6" x14ac:dyDescent="0.25">
      <c r="B39" s="151"/>
      <c r="C39" s="151"/>
      <c r="D39" s="151"/>
      <c r="E39" s="151"/>
      <c r="F39" s="151"/>
    </row>
  </sheetData>
  <mergeCells count="5">
    <mergeCell ref="A1:F1"/>
    <mergeCell ref="A3:F3"/>
    <mergeCell ref="A5:F5"/>
    <mergeCell ref="A7:F7"/>
    <mergeCell ref="A23:F23"/>
  </mergeCells>
  <pageMargins left="0.7" right="0.7" top="0.75" bottom="0.75" header="0.3" footer="0.3"/>
  <pageSetup paperSize="9" scale="86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F12"/>
  <sheetViews>
    <sheetView workbookViewId="0">
      <selection sqref="A1:F1"/>
    </sheetView>
  </sheetViews>
  <sheetFormatPr defaultRowHeight="15" x14ac:dyDescent="0.25"/>
  <cols>
    <col min="1" max="1" width="37.7109375" customWidth="1"/>
    <col min="2" max="6" width="25.28515625" customWidth="1"/>
  </cols>
  <sheetData>
    <row r="1" spans="1:6" ht="42" customHeight="1" x14ac:dyDescent="0.25">
      <c r="A1" s="172" t="s">
        <v>209</v>
      </c>
      <c r="B1" s="172"/>
      <c r="C1" s="172"/>
      <c r="D1" s="172"/>
      <c r="E1" s="172"/>
      <c r="F1" s="172"/>
    </row>
    <row r="2" spans="1:6" ht="18" customHeight="1" x14ac:dyDescent="0.25">
      <c r="A2" s="4"/>
      <c r="B2" s="4"/>
      <c r="C2" s="4"/>
      <c r="D2" s="4"/>
      <c r="E2" s="4"/>
      <c r="F2" s="4"/>
    </row>
    <row r="3" spans="1:6" ht="15.75" x14ac:dyDescent="0.25">
      <c r="A3" s="172" t="s">
        <v>18</v>
      </c>
      <c r="B3" s="172"/>
      <c r="C3" s="172"/>
      <c r="D3" s="172"/>
      <c r="E3" s="173"/>
      <c r="F3" s="173"/>
    </row>
    <row r="4" spans="1:6" ht="18" x14ac:dyDescent="0.25">
      <c r="A4" s="4"/>
      <c r="B4" s="4"/>
      <c r="C4" s="4"/>
      <c r="D4" s="4"/>
      <c r="E4" s="5"/>
      <c r="F4" s="5"/>
    </row>
    <row r="5" spans="1:6" ht="18" customHeight="1" x14ac:dyDescent="0.25">
      <c r="A5" s="172" t="s">
        <v>4</v>
      </c>
      <c r="B5" s="174"/>
      <c r="C5" s="174"/>
      <c r="D5" s="174"/>
      <c r="E5" s="174"/>
      <c r="F5" s="174"/>
    </row>
    <row r="6" spans="1:6" ht="18" x14ac:dyDescent="0.25">
      <c r="A6" s="4"/>
      <c r="B6" s="4"/>
      <c r="C6" s="4"/>
      <c r="D6" s="4"/>
      <c r="E6" s="5"/>
      <c r="F6" s="5"/>
    </row>
    <row r="7" spans="1:6" ht="15.75" x14ac:dyDescent="0.25">
      <c r="A7" s="172" t="s">
        <v>13</v>
      </c>
      <c r="B7" s="193"/>
      <c r="C7" s="193"/>
      <c r="D7" s="193"/>
      <c r="E7" s="193"/>
      <c r="F7" s="193"/>
    </row>
    <row r="8" spans="1:6" ht="18" x14ac:dyDescent="0.25">
      <c r="A8" s="4"/>
      <c r="B8" s="4"/>
      <c r="C8" s="4"/>
      <c r="D8" s="4"/>
      <c r="E8" s="5"/>
      <c r="F8" s="5"/>
    </row>
    <row r="9" spans="1:6" ht="25.5" x14ac:dyDescent="0.25">
      <c r="A9" s="19" t="s">
        <v>49</v>
      </c>
      <c r="B9" s="18" t="s">
        <v>210</v>
      </c>
      <c r="C9" s="18" t="s">
        <v>211</v>
      </c>
      <c r="D9" s="18" t="s">
        <v>212</v>
      </c>
      <c r="E9" s="18" t="s">
        <v>201</v>
      </c>
      <c r="F9" s="18" t="s">
        <v>213</v>
      </c>
    </row>
    <row r="10" spans="1:6" ht="15.75" customHeight="1" x14ac:dyDescent="0.25">
      <c r="A10" s="11" t="s">
        <v>14</v>
      </c>
      <c r="B10" s="121">
        <f>B11</f>
        <v>76376.61</v>
      </c>
      <c r="C10" s="121">
        <f t="shared" ref="C10:F11" si="0">C11</f>
        <v>117276.6</v>
      </c>
      <c r="D10" s="121">
        <f t="shared" si="0"/>
        <v>126595</v>
      </c>
      <c r="E10" s="121">
        <f t="shared" si="0"/>
        <v>122290</v>
      </c>
      <c r="F10" s="121">
        <f t="shared" si="0"/>
        <v>122644</v>
      </c>
    </row>
    <row r="11" spans="1:6" ht="15.75" customHeight="1" x14ac:dyDescent="0.25">
      <c r="A11" s="119" t="s">
        <v>115</v>
      </c>
      <c r="B11" s="121">
        <f>B12</f>
        <v>76376.61</v>
      </c>
      <c r="C11" s="121">
        <f t="shared" si="0"/>
        <v>117276.6</v>
      </c>
      <c r="D11" s="121">
        <f t="shared" si="0"/>
        <v>126595</v>
      </c>
      <c r="E11" s="121">
        <f t="shared" si="0"/>
        <v>122290</v>
      </c>
      <c r="F11" s="121">
        <f t="shared" si="0"/>
        <v>122644</v>
      </c>
    </row>
    <row r="12" spans="1:6" ht="39.75" customHeight="1" x14ac:dyDescent="0.25">
      <c r="A12" s="120" t="s">
        <v>116</v>
      </c>
      <c r="B12" s="121">
        <f>' Račun prihoda i rashoda'!F51</f>
        <v>76376.61</v>
      </c>
      <c r="C12" s="121">
        <f>' Račun prihoda i rashoda'!G51</f>
        <v>117276.6</v>
      </c>
      <c r="D12" s="121">
        <f>' Račun prihoda i rashoda'!H51</f>
        <v>126595</v>
      </c>
      <c r="E12" s="121">
        <f>' Račun prihoda i rashoda'!I51</f>
        <v>122290</v>
      </c>
      <c r="F12" s="121">
        <f>' Račun prihoda i rashoda'!J51</f>
        <v>122644</v>
      </c>
    </row>
  </sheetData>
  <mergeCells count="4">
    <mergeCell ref="A1:F1"/>
    <mergeCell ref="A3:F3"/>
    <mergeCell ref="A5:F5"/>
    <mergeCell ref="A7:F7"/>
  </mergeCells>
  <pageMargins left="0.7" right="0.7" top="0.75" bottom="0.75" header="0.3" footer="0.3"/>
  <pageSetup paperSize="9" scale="7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H14"/>
  <sheetViews>
    <sheetView workbookViewId="0">
      <selection activeCell="D22" sqref="D22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8" width="25.28515625" customWidth="1"/>
  </cols>
  <sheetData>
    <row r="1" spans="1:8" ht="42" customHeight="1" x14ac:dyDescent="0.25">
      <c r="A1" s="172" t="s">
        <v>33</v>
      </c>
      <c r="B1" s="172"/>
      <c r="C1" s="172"/>
      <c r="D1" s="172"/>
      <c r="E1" s="172"/>
      <c r="F1" s="172"/>
      <c r="G1" s="172"/>
      <c r="H1" s="172"/>
    </row>
    <row r="2" spans="1:8" ht="18" customHeight="1" x14ac:dyDescent="0.25">
      <c r="A2" s="4"/>
      <c r="B2" s="4"/>
      <c r="C2" s="4"/>
      <c r="D2" s="4"/>
      <c r="E2" s="4"/>
      <c r="F2" s="4"/>
      <c r="G2" s="4"/>
      <c r="H2" s="4"/>
    </row>
    <row r="3" spans="1:8" ht="15.75" customHeight="1" x14ac:dyDescent="0.25">
      <c r="A3" s="172" t="s">
        <v>18</v>
      </c>
      <c r="B3" s="172"/>
      <c r="C3" s="172"/>
      <c r="D3" s="172"/>
      <c r="E3" s="172"/>
      <c r="F3" s="172"/>
      <c r="G3" s="172"/>
      <c r="H3" s="172"/>
    </row>
    <row r="4" spans="1:8" ht="18" x14ac:dyDescent="0.25">
      <c r="A4" s="4"/>
      <c r="B4" s="4"/>
      <c r="C4" s="4"/>
      <c r="D4" s="4"/>
      <c r="E4" s="4"/>
      <c r="F4" s="4"/>
      <c r="G4" s="5"/>
      <c r="H4" s="5"/>
    </row>
    <row r="5" spans="1:8" ht="18" customHeight="1" x14ac:dyDescent="0.25">
      <c r="A5" s="172" t="s">
        <v>54</v>
      </c>
      <c r="B5" s="172"/>
      <c r="C5" s="172"/>
      <c r="D5" s="172"/>
      <c r="E5" s="172"/>
      <c r="F5" s="172"/>
      <c r="G5" s="172"/>
      <c r="H5" s="172"/>
    </row>
    <row r="6" spans="1:8" ht="18" x14ac:dyDescent="0.25">
      <c r="A6" s="4"/>
      <c r="B6" s="4"/>
      <c r="C6" s="4"/>
      <c r="D6" s="4"/>
      <c r="E6" s="4"/>
      <c r="F6" s="4"/>
      <c r="G6" s="5"/>
      <c r="H6" s="5"/>
    </row>
    <row r="7" spans="1:8" ht="25.5" x14ac:dyDescent="0.25">
      <c r="A7" s="19" t="s">
        <v>5</v>
      </c>
      <c r="B7" s="18" t="s">
        <v>6</v>
      </c>
      <c r="C7" s="18" t="s">
        <v>32</v>
      </c>
      <c r="D7" s="18" t="s">
        <v>36</v>
      </c>
      <c r="E7" s="19" t="s">
        <v>37</v>
      </c>
      <c r="F7" s="19" t="s">
        <v>34</v>
      </c>
      <c r="G7" s="19" t="s">
        <v>26</v>
      </c>
      <c r="H7" s="19" t="s">
        <v>35</v>
      </c>
    </row>
    <row r="8" spans="1:8" x14ac:dyDescent="0.25">
      <c r="A8" s="35"/>
      <c r="B8" s="36"/>
      <c r="C8" s="34" t="s">
        <v>56</v>
      </c>
      <c r="D8" s="36"/>
      <c r="E8" s="35"/>
      <c r="F8" s="35"/>
      <c r="G8" s="35"/>
      <c r="H8" s="35"/>
    </row>
    <row r="9" spans="1:8" ht="25.5" x14ac:dyDescent="0.25">
      <c r="A9" s="11">
        <v>8</v>
      </c>
      <c r="B9" s="11"/>
      <c r="C9" s="11" t="s">
        <v>15</v>
      </c>
      <c r="D9" s="8"/>
      <c r="E9" s="9"/>
      <c r="F9" s="9"/>
      <c r="G9" s="9"/>
      <c r="H9" s="9"/>
    </row>
    <row r="10" spans="1:8" x14ac:dyDescent="0.25">
      <c r="A10" s="11"/>
      <c r="B10" s="16">
        <v>84</v>
      </c>
      <c r="C10" s="16" t="s">
        <v>22</v>
      </c>
      <c r="D10" s="8"/>
      <c r="E10" s="9"/>
      <c r="F10" s="9"/>
      <c r="G10" s="9"/>
      <c r="H10" s="9"/>
    </row>
    <row r="11" spans="1:8" x14ac:dyDescent="0.25">
      <c r="A11" s="11"/>
      <c r="B11" s="16"/>
      <c r="C11" s="38"/>
      <c r="D11" s="8"/>
      <c r="E11" s="9"/>
      <c r="F11" s="9"/>
      <c r="G11" s="9"/>
      <c r="H11" s="9"/>
    </row>
    <row r="12" spans="1:8" x14ac:dyDescent="0.25">
      <c r="A12" s="11"/>
      <c r="B12" s="16"/>
      <c r="C12" s="34" t="s">
        <v>59</v>
      </c>
      <c r="D12" s="8"/>
      <c r="E12" s="9"/>
      <c r="F12" s="9"/>
      <c r="G12" s="9"/>
      <c r="H12" s="9"/>
    </row>
    <row r="13" spans="1:8" ht="25.5" x14ac:dyDescent="0.25">
      <c r="A13" s="14">
        <v>5</v>
      </c>
      <c r="B13" s="15"/>
      <c r="C13" s="23" t="s">
        <v>16</v>
      </c>
      <c r="D13" s="8"/>
      <c r="E13" s="9"/>
      <c r="F13" s="9"/>
      <c r="G13" s="9"/>
      <c r="H13" s="9"/>
    </row>
    <row r="14" spans="1:8" ht="25.5" x14ac:dyDescent="0.25">
      <c r="A14" s="16"/>
      <c r="B14" s="16">
        <v>54</v>
      </c>
      <c r="C14" s="24" t="s">
        <v>23</v>
      </c>
      <c r="D14" s="8"/>
      <c r="E14" s="9"/>
      <c r="F14" s="9"/>
      <c r="G14" s="9"/>
      <c r="H14" s="10"/>
    </row>
  </sheetData>
  <mergeCells count="3">
    <mergeCell ref="A1:H1"/>
    <mergeCell ref="A3:H3"/>
    <mergeCell ref="A5:H5"/>
  </mergeCells>
  <pageMargins left="0.7" right="0.7" top="0.75" bottom="0.75" header="0.3" footer="0.3"/>
  <pageSetup paperSize="9" scale="78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F16"/>
  <sheetViews>
    <sheetView workbookViewId="0">
      <selection activeCell="D21" sqref="D21"/>
    </sheetView>
  </sheetViews>
  <sheetFormatPr defaultRowHeight="15" x14ac:dyDescent="0.25"/>
  <cols>
    <col min="1" max="6" width="25.28515625" customWidth="1"/>
  </cols>
  <sheetData>
    <row r="1" spans="1:6" ht="42" customHeight="1" x14ac:dyDescent="0.25">
      <c r="A1" s="172" t="s">
        <v>33</v>
      </c>
      <c r="B1" s="172"/>
      <c r="C1" s="172"/>
      <c r="D1" s="172"/>
      <c r="E1" s="172"/>
      <c r="F1" s="172"/>
    </row>
    <row r="2" spans="1:6" ht="18" customHeight="1" x14ac:dyDescent="0.25">
      <c r="A2" s="4"/>
      <c r="B2" s="4"/>
      <c r="C2" s="4"/>
      <c r="D2" s="4"/>
      <c r="E2" s="4"/>
      <c r="F2" s="4"/>
    </row>
    <row r="3" spans="1:6" ht="15.75" customHeight="1" x14ac:dyDescent="0.25">
      <c r="A3" s="172" t="s">
        <v>18</v>
      </c>
      <c r="B3" s="172"/>
      <c r="C3" s="172"/>
      <c r="D3" s="172"/>
      <c r="E3" s="172"/>
      <c r="F3" s="172"/>
    </row>
    <row r="4" spans="1:6" ht="18" x14ac:dyDescent="0.25">
      <c r="A4" s="4"/>
      <c r="B4" s="4"/>
      <c r="C4" s="4"/>
      <c r="D4" s="4"/>
      <c r="E4" s="5"/>
      <c r="F4" s="5"/>
    </row>
    <row r="5" spans="1:6" ht="18" customHeight="1" x14ac:dyDescent="0.25">
      <c r="A5" s="172" t="s">
        <v>55</v>
      </c>
      <c r="B5" s="172"/>
      <c r="C5" s="172"/>
      <c r="D5" s="172"/>
      <c r="E5" s="172"/>
      <c r="F5" s="172"/>
    </row>
    <row r="6" spans="1:6" ht="18" x14ac:dyDescent="0.25">
      <c r="A6" s="4"/>
      <c r="B6" s="4"/>
      <c r="C6" s="4"/>
      <c r="D6" s="4"/>
      <c r="E6" s="5"/>
      <c r="F6" s="5"/>
    </row>
    <row r="7" spans="1:6" ht="25.5" x14ac:dyDescent="0.25">
      <c r="A7" s="18" t="s">
        <v>49</v>
      </c>
      <c r="B7" s="18" t="s">
        <v>36</v>
      </c>
      <c r="C7" s="19" t="s">
        <v>37</v>
      </c>
      <c r="D7" s="19" t="s">
        <v>34</v>
      </c>
      <c r="E7" s="19" t="s">
        <v>26</v>
      </c>
      <c r="F7" s="19" t="s">
        <v>35</v>
      </c>
    </row>
    <row r="8" spans="1:6" x14ac:dyDescent="0.25">
      <c r="A8" s="11" t="s">
        <v>56</v>
      </c>
      <c r="B8" s="8"/>
      <c r="C8" s="9"/>
      <c r="D8" s="9"/>
      <c r="E8" s="9"/>
      <c r="F8" s="9"/>
    </row>
    <row r="9" spans="1:6" ht="25.5" x14ac:dyDescent="0.25">
      <c r="A9" s="11" t="s">
        <v>57</v>
      </c>
      <c r="B9" s="8"/>
      <c r="C9" s="9"/>
      <c r="D9" s="9"/>
      <c r="E9" s="9"/>
      <c r="F9" s="9"/>
    </row>
    <row r="10" spans="1:6" ht="25.5" x14ac:dyDescent="0.25">
      <c r="A10" s="17" t="s">
        <v>58</v>
      </c>
      <c r="B10" s="8"/>
      <c r="C10" s="9"/>
      <c r="D10" s="9"/>
      <c r="E10" s="9"/>
      <c r="F10" s="9"/>
    </row>
    <row r="11" spans="1:6" x14ac:dyDescent="0.25">
      <c r="A11" s="17"/>
      <c r="B11" s="8"/>
      <c r="C11" s="9"/>
      <c r="D11" s="9"/>
      <c r="E11" s="9"/>
      <c r="F11" s="9"/>
    </row>
    <row r="12" spans="1:6" x14ac:dyDescent="0.25">
      <c r="A12" s="11" t="s">
        <v>59</v>
      </c>
      <c r="B12" s="8"/>
      <c r="C12" s="9"/>
      <c r="D12" s="9"/>
      <c r="E12" s="9"/>
      <c r="F12" s="9"/>
    </row>
    <row r="13" spans="1:6" x14ac:dyDescent="0.25">
      <c r="A13" s="23" t="s">
        <v>50</v>
      </c>
      <c r="B13" s="8"/>
      <c r="C13" s="9"/>
      <c r="D13" s="9"/>
      <c r="E13" s="9"/>
      <c r="F13" s="9"/>
    </row>
    <row r="14" spans="1:6" x14ac:dyDescent="0.25">
      <c r="A14" s="13" t="s">
        <v>51</v>
      </c>
      <c r="B14" s="8"/>
      <c r="C14" s="9"/>
      <c r="D14" s="9"/>
      <c r="E14" s="9"/>
      <c r="F14" s="10"/>
    </row>
    <row r="15" spans="1:6" x14ac:dyDescent="0.25">
      <c r="A15" s="23" t="s">
        <v>52</v>
      </c>
      <c r="B15" s="8"/>
      <c r="C15" s="9"/>
      <c r="D15" s="9"/>
      <c r="E15" s="9"/>
      <c r="F15" s="10"/>
    </row>
    <row r="16" spans="1:6" x14ac:dyDescent="0.25">
      <c r="A16" s="13" t="s">
        <v>53</v>
      </c>
      <c r="B16" s="8"/>
      <c r="C16" s="9"/>
      <c r="D16" s="9"/>
      <c r="E16" s="9"/>
      <c r="F16" s="10"/>
    </row>
  </sheetData>
  <mergeCells count="3">
    <mergeCell ref="A1:F1"/>
    <mergeCell ref="A3:F3"/>
    <mergeCell ref="A5:F5"/>
  </mergeCells>
  <pageMargins left="0.7" right="0.7" top="0.75" bottom="0.75" header="0.3" footer="0.3"/>
  <pageSetup paperSize="9" scale="86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I116"/>
  <sheetViews>
    <sheetView zoomScale="115" zoomScaleNormal="115" workbookViewId="0">
      <selection activeCell="N5" sqref="N5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3" width="0.7109375" customWidth="1"/>
    <col min="4" max="4" width="30" customWidth="1"/>
    <col min="5" max="9" width="25.28515625" customWidth="1"/>
  </cols>
  <sheetData>
    <row r="1" spans="1:9" ht="42" customHeight="1" x14ac:dyDescent="0.25">
      <c r="A1" s="172" t="s">
        <v>209</v>
      </c>
      <c r="B1" s="172"/>
      <c r="C1" s="172"/>
      <c r="D1" s="172"/>
      <c r="E1" s="172"/>
      <c r="F1" s="172"/>
      <c r="G1" s="172"/>
      <c r="H1" s="172"/>
      <c r="I1" s="172"/>
    </row>
    <row r="2" spans="1:9" ht="18" x14ac:dyDescent="0.25">
      <c r="A2" s="4"/>
      <c r="B2" s="4"/>
      <c r="C2" s="4"/>
      <c r="D2" s="4"/>
      <c r="E2" s="4"/>
      <c r="F2" s="4"/>
      <c r="G2" s="4"/>
      <c r="H2" s="5"/>
      <c r="I2" s="5"/>
    </row>
    <row r="3" spans="1:9" ht="18" customHeight="1" x14ac:dyDescent="0.25">
      <c r="A3" s="172" t="s">
        <v>17</v>
      </c>
      <c r="B3" s="174"/>
      <c r="C3" s="174"/>
      <c r="D3" s="174"/>
      <c r="E3" s="174"/>
      <c r="F3" s="174"/>
      <c r="G3" s="174"/>
      <c r="H3" s="174"/>
      <c r="I3" s="174"/>
    </row>
    <row r="4" spans="1:9" ht="18" x14ac:dyDescent="0.25">
      <c r="A4" s="4"/>
      <c r="B4" s="4"/>
      <c r="C4" s="4"/>
      <c r="D4" s="4"/>
      <c r="E4" s="4"/>
      <c r="F4" s="164"/>
      <c r="G4" s="164"/>
      <c r="H4" s="164"/>
      <c r="I4" s="164"/>
    </row>
    <row r="5" spans="1:9" ht="25.5" x14ac:dyDescent="0.25">
      <c r="A5" s="217" t="s">
        <v>19</v>
      </c>
      <c r="B5" s="218"/>
      <c r="C5" s="219"/>
      <c r="D5" s="18" t="s">
        <v>20</v>
      </c>
      <c r="E5" s="18" t="s">
        <v>210</v>
      </c>
      <c r="F5" s="18" t="s">
        <v>211</v>
      </c>
      <c r="G5" s="18" t="s">
        <v>212</v>
      </c>
      <c r="H5" s="18" t="s">
        <v>201</v>
      </c>
      <c r="I5" s="18" t="s">
        <v>213</v>
      </c>
    </row>
    <row r="6" spans="1:9" x14ac:dyDescent="0.25">
      <c r="A6" s="212" t="s">
        <v>176</v>
      </c>
      <c r="B6" s="213"/>
      <c r="C6" s="214"/>
      <c r="D6" s="58" t="s">
        <v>149</v>
      </c>
      <c r="E6" s="139">
        <f>E7+E88+E108</f>
        <v>76376.61</v>
      </c>
      <c r="F6" s="139">
        <f>F7+F88+F108</f>
        <v>117276.6</v>
      </c>
      <c r="G6" s="139">
        <f>G7+G88+G108</f>
        <v>126595</v>
      </c>
      <c r="H6" s="139">
        <f>H7+H88+H108</f>
        <v>122290</v>
      </c>
      <c r="I6" s="139">
        <f>I7+I88+I108</f>
        <v>122644</v>
      </c>
    </row>
    <row r="7" spans="1:9" ht="25.5" x14ac:dyDescent="0.25">
      <c r="A7" s="212" t="s">
        <v>177</v>
      </c>
      <c r="B7" s="213"/>
      <c r="C7" s="214"/>
      <c r="D7" s="146" t="s">
        <v>178</v>
      </c>
      <c r="E7" s="139">
        <f>E8+E43+E62+E82</f>
        <v>60797.17</v>
      </c>
      <c r="F7" s="139">
        <f>F8+F43+F62+F82+F38</f>
        <v>96959</v>
      </c>
      <c r="G7" s="139">
        <f>G8+G43+G62+G82+G38</f>
        <v>105545</v>
      </c>
      <c r="H7" s="139">
        <f>H8+H43+H62+H82+H38</f>
        <v>104690</v>
      </c>
      <c r="I7" s="139">
        <f>I8+I43+I62+I82+I38</f>
        <v>105044</v>
      </c>
    </row>
    <row r="8" spans="1:9" ht="39" customHeight="1" x14ac:dyDescent="0.25">
      <c r="A8" s="215" t="s">
        <v>119</v>
      </c>
      <c r="B8" s="215"/>
      <c r="C8" s="215"/>
      <c r="D8" s="123" t="s">
        <v>158</v>
      </c>
      <c r="E8" s="129">
        <f>E9+E13+E36</f>
        <v>59717.440000000002</v>
      </c>
      <c r="F8" s="129">
        <f>F9+F13+F36</f>
        <v>92610</v>
      </c>
      <c r="G8" s="129">
        <f>G9+G13+G36</f>
        <v>103185</v>
      </c>
      <c r="H8" s="129">
        <f>H9+H13+H36</f>
        <v>103130</v>
      </c>
      <c r="I8" s="129">
        <f>I9+I13+I36</f>
        <v>103484</v>
      </c>
    </row>
    <row r="9" spans="1:9" ht="48" customHeight="1" x14ac:dyDescent="0.25">
      <c r="A9" s="208" t="s">
        <v>118</v>
      </c>
      <c r="B9" s="208"/>
      <c r="C9" s="208"/>
      <c r="D9" s="125" t="s">
        <v>11</v>
      </c>
      <c r="E9" s="134">
        <f>SUM(E10:E12)</f>
        <v>48347.740000000005</v>
      </c>
      <c r="F9" s="134">
        <f>SUM(F10:F12)</f>
        <v>64760</v>
      </c>
      <c r="G9" s="134">
        <f>SUM(G10:G12)</f>
        <v>74935</v>
      </c>
      <c r="H9" s="134">
        <f>SUM(H10:H12)</f>
        <v>75280</v>
      </c>
      <c r="I9" s="134">
        <f>SUM(I10:I12)</f>
        <v>75634</v>
      </c>
    </row>
    <row r="10" spans="1:9" x14ac:dyDescent="0.25">
      <c r="A10" s="194" t="s">
        <v>120</v>
      </c>
      <c r="B10" s="195"/>
      <c r="C10" s="196"/>
      <c r="D10" s="124" t="s">
        <v>89</v>
      </c>
      <c r="E10" s="135">
        <v>36098.720000000001</v>
      </c>
      <c r="F10" s="135">
        <v>49560</v>
      </c>
      <c r="G10" s="135">
        <v>59000</v>
      </c>
      <c r="H10" s="135">
        <f>G10*1.005</f>
        <v>59294.999999999993</v>
      </c>
      <c r="I10" s="135">
        <v>59600</v>
      </c>
    </row>
    <row r="11" spans="1:9" x14ac:dyDescent="0.25">
      <c r="A11" s="194" t="s">
        <v>121</v>
      </c>
      <c r="B11" s="195"/>
      <c r="C11" s="196"/>
      <c r="D11" s="124" t="s">
        <v>90</v>
      </c>
      <c r="E11" s="135">
        <v>6292.72</v>
      </c>
      <c r="F11" s="135">
        <v>6700</v>
      </c>
      <c r="G11" s="135">
        <f>1200+1200+1200+1200+700+700</f>
        <v>6200</v>
      </c>
      <c r="H11" s="135">
        <v>6200</v>
      </c>
      <c r="I11" s="135">
        <v>6200</v>
      </c>
    </row>
    <row r="12" spans="1:9" ht="25.5" x14ac:dyDescent="0.25">
      <c r="A12" s="194" t="s">
        <v>122</v>
      </c>
      <c r="B12" s="195"/>
      <c r="C12" s="196"/>
      <c r="D12" s="124" t="s">
        <v>145</v>
      </c>
      <c r="E12" s="135">
        <v>5956.3</v>
      </c>
      <c r="F12" s="135">
        <v>8500</v>
      </c>
      <c r="G12" s="135">
        <f>G10*0.165</f>
        <v>9735</v>
      </c>
      <c r="H12" s="135">
        <v>9785</v>
      </c>
      <c r="I12" s="135">
        <f>I10*0.165</f>
        <v>9834</v>
      </c>
    </row>
    <row r="13" spans="1:9" ht="38.25" customHeight="1" x14ac:dyDescent="0.25">
      <c r="A13" s="208" t="s">
        <v>123</v>
      </c>
      <c r="B13" s="208"/>
      <c r="C13" s="208"/>
      <c r="D13" s="125" t="s">
        <v>21</v>
      </c>
      <c r="E13" s="134">
        <f>SUM(E14:E35)</f>
        <v>11369.699999999999</v>
      </c>
      <c r="F13" s="134">
        <f>SUM(F14:F35)</f>
        <v>27850</v>
      </c>
      <c r="G13" s="134">
        <f>SUM(G14:G35)</f>
        <v>28250</v>
      </c>
      <c r="H13" s="134">
        <f>SUM(H14:H35)</f>
        <v>27850</v>
      </c>
      <c r="I13" s="134">
        <f>SUM(I14:I35)</f>
        <v>27850</v>
      </c>
    </row>
    <row r="14" spans="1:9" s="149" customFormat="1" ht="25.5" customHeight="1" x14ac:dyDescent="0.25">
      <c r="A14" s="194" t="s">
        <v>135</v>
      </c>
      <c r="B14" s="195"/>
      <c r="C14" s="196"/>
      <c r="D14" s="124" t="s">
        <v>93</v>
      </c>
      <c r="E14" s="135">
        <v>0</v>
      </c>
      <c r="F14" s="135">
        <v>1500</v>
      </c>
      <c r="G14" s="135">
        <v>1500</v>
      </c>
      <c r="H14" s="135">
        <v>1500</v>
      </c>
      <c r="I14" s="135">
        <v>1500</v>
      </c>
    </row>
    <row r="15" spans="1:9" s="149" customFormat="1" ht="15" customHeight="1" x14ac:dyDescent="0.25">
      <c r="A15" s="194" t="s">
        <v>164</v>
      </c>
      <c r="B15" s="195"/>
      <c r="C15" s="196"/>
      <c r="D15" s="124" t="s">
        <v>165</v>
      </c>
      <c r="E15" s="135">
        <v>2520</v>
      </c>
      <c r="F15" s="135">
        <v>5000</v>
      </c>
      <c r="G15" s="135">
        <v>2900</v>
      </c>
      <c r="H15" s="135">
        <v>5000</v>
      </c>
      <c r="I15" s="135">
        <v>5000</v>
      </c>
    </row>
    <row r="16" spans="1:9" s="149" customFormat="1" ht="15" customHeight="1" x14ac:dyDescent="0.25">
      <c r="A16" s="194" t="s">
        <v>136</v>
      </c>
      <c r="B16" s="195"/>
      <c r="C16" s="196"/>
      <c r="D16" s="124" t="s">
        <v>94</v>
      </c>
      <c r="E16" s="135">
        <v>0</v>
      </c>
      <c r="F16" s="135">
        <v>1500</v>
      </c>
      <c r="G16" s="135">
        <v>1000</v>
      </c>
      <c r="H16" s="135">
        <v>1500</v>
      </c>
      <c r="I16" s="135">
        <v>1500</v>
      </c>
    </row>
    <row r="17" spans="1:9" ht="25.5" x14ac:dyDescent="0.25">
      <c r="A17" s="194" t="s">
        <v>124</v>
      </c>
      <c r="B17" s="195"/>
      <c r="C17" s="196"/>
      <c r="D17" s="124" t="s">
        <v>95</v>
      </c>
      <c r="E17" s="135">
        <v>266.63</v>
      </c>
      <c r="F17" s="135">
        <v>1500</v>
      </c>
      <c r="G17" s="135">
        <v>1500</v>
      </c>
      <c r="H17" s="135">
        <v>1500</v>
      </c>
      <c r="I17" s="135">
        <v>1500</v>
      </c>
    </row>
    <row r="18" spans="1:9" s="150" customFormat="1" x14ac:dyDescent="0.25">
      <c r="A18" s="194" t="s">
        <v>181</v>
      </c>
      <c r="B18" s="195"/>
      <c r="C18" s="147"/>
      <c r="D18" s="124" t="s">
        <v>21</v>
      </c>
      <c r="E18" s="135">
        <v>130.81</v>
      </c>
      <c r="F18" s="135">
        <v>700</v>
      </c>
      <c r="G18" s="135">
        <v>700</v>
      </c>
      <c r="H18" s="135">
        <v>700</v>
      </c>
      <c r="I18" s="135">
        <v>700</v>
      </c>
    </row>
    <row r="19" spans="1:9" x14ac:dyDescent="0.25">
      <c r="A19" s="194" t="s">
        <v>125</v>
      </c>
      <c r="B19" s="195"/>
      <c r="C19" s="196"/>
      <c r="D19" s="124" t="s">
        <v>96</v>
      </c>
      <c r="E19" s="135"/>
      <c r="F19" s="135">
        <v>1000</v>
      </c>
      <c r="G19" s="135">
        <v>1000</v>
      </c>
      <c r="H19" s="135">
        <v>1000</v>
      </c>
      <c r="I19" s="135">
        <v>1000</v>
      </c>
    </row>
    <row r="20" spans="1:9" s="150" customFormat="1" ht="25.5" x14ac:dyDescent="0.25">
      <c r="A20" s="194" t="s">
        <v>182</v>
      </c>
      <c r="B20" s="195"/>
      <c r="C20" s="196"/>
      <c r="D20" s="124" t="s">
        <v>183</v>
      </c>
      <c r="E20" s="135">
        <v>149.69999999999999</v>
      </c>
      <c r="F20" s="135">
        <v>400</v>
      </c>
      <c r="G20" s="135">
        <v>400</v>
      </c>
      <c r="H20" s="135">
        <v>400</v>
      </c>
      <c r="I20" s="135">
        <v>400</v>
      </c>
    </row>
    <row r="21" spans="1:9" s="150" customFormat="1" x14ac:dyDescent="0.25">
      <c r="A21" s="194" t="s">
        <v>137</v>
      </c>
      <c r="B21" s="195"/>
      <c r="C21" s="196"/>
      <c r="D21" s="124" t="s">
        <v>97</v>
      </c>
      <c r="E21" s="135">
        <v>0</v>
      </c>
      <c r="F21" s="135">
        <v>500</v>
      </c>
      <c r="G21" s="135">
        <v>500</v>
      </c>
      <c r="H21" s="135">
        <v>500</v>
      </c>
      <c r="I21" s="135">
        <v>500</v>
      </c>
    </row>
    <row r="22" spans="1:9" s="110" customFormat="1" x14ac:dyDescent="0.25">
      <c r="A22" s="194" t="s">
        <v>138</v>
      </c>
      <c r="B22" s="195"/>
      <c r="C22" s="196"/>
      <c r="D22" s="124" t="s">
        <v>147</v>
      </c>
      <c r="E22" s="135">
        <v>333.12</v>
      </c>
      <c r="F22" s="135">
        <v>700</v>
      </c>
      <c r="G22" s="135">
        <v>700</v>
      </c>
      <c r="H22" s="135">
        <v>700</v>
      </c>
      <c r="I22" s="135">
        <v>700</v>
      </c>
    </row>
    <row r="23" spans="1:9" s="150" customFormat="1" ht="25.5" x14ac:dyDescent="0.25">
      <c r="A23" s="194" t="s">
        <v>139</v>
      </c>
      <c r="B23" s="195"/>
      <c r="C23" s="196"/>
      <c r="D23" s="124" t="s">
        <v>99</v>
      </c>
      <c r="E23" s="135">
        <v>290.17</v>
      </c>
      <c r="F23" s="135">
        <v>600</v>
      </c>
      <c r="G23" s="135">
        <f>600+500+1500-100</f>
        <v>2500</v>
      </c>
      <c r="H23" s="135">
        <v>600</v>
      </c>
      <c r="I23" s="135">
        <v>600</v>
      </c>
    </row>
    <row r="24" spans="1:9" x14ac:dyDescent="0.25">
      <c r="A24" s="194" t="s">
        <v>126</v>
      </c>
      <c r="B24" s="195"/>
      <c r="C24" s="196"/>
      <c r="D24" s="124" t="s">
        <v>100</v>
      </c>
      <c r="E24" s="135">
        <v>541.25</v>
      </c>
      <c r="F24" s="135">
        <v>600</v>
      </c>
      <c r="G24" s="135">
        <v>600</v>
      </c>
      <c r="H24" s="135">
        <v>600</v>
      </c>
      <c r="I24" s="135">
        <v>600</v>
      </c>
    </row>
    <row r="25" spans="1:9" s="150" customFormat="1" x14ac:dyDescent="0.25">
      <c r="A25" s="194" t="s">
        <v>140</v>
      </c>
      <c r="B25" s="195"/>
      <c r="C25" s="196"/>
      <c r="D25" s="124" t="s">
        <v>101</v>
      </c>
      <c r="E25" s="135"/>
      <c r="F25" s="135">
        <v>600</v>
      </c>
      <c r="G25" s="135">
        <v>600</v>
      </c>
      <c r="H25" s="135">
        <v>600</v>
      </c>
      <c r="I25" s="135">
        <v>600</v>
      </c>
    </row>
    <row r="26" spans="1:9" s="150" customFormat="1" x14ac:dyDescent="0.25">
      <c r="A26" s="194" t="s">
        <v>214</v>
      </c>
      <c r="B26" s="195"/>
      <c r="C26" s="196"/>
      <c r="D26" s="124" t="s">
        <v>215</v>
      </c>
      <c r="E26" s="135">
        <v>35</v>
      </c>
      <c r="F26" s="135"/>
      <c r="G26" s="135"/>
      <c r="H26" s="135"/>
      <c r="I26" s="135"/>
    </row>
    <row r="27" spans="1:9" s="150" customFormat="1" x14ac:dyDescent="0.25">
      <c r="A27" s="194" t="s">
        <v>184</v>
      </c>
      <c r="B27" s="195"/>
      <c r="C27" s="196"/>
      <c r="D27" s="124" t="s">
        <v>185</v>
      </c>
      <c r="E27" s="135">
        <v>0</v>
      </c>
      <c r="F27" s="135"/>
      <c r="G27" s="135"/>
      <c r="H27" s="135"/>
      <c r="I27" s="135"/>
    </row>
    <row r="28" spans="1:9" x14ac:dyDescent="0.25">
      <c r="A28" s="194" t="s">
        <v>127</v>
      </c>
      <c r="B28" s="195"/>
      <c r="C28" s="196"/>
      <c r="D28" s="124" t="s">
        <v>102</v>
      </c>
      <c r="E28" s="135">
        <v>5682.21</v>
      </c>
      <c r="F28" s="135">
        <v>9000</v>
      </c>
      <c r="G28" s="135">
        <v>9000</v>
      </c>
      <c r="H28" s="135">
        <v>9000</v>
      </c>
      <c r="I28" s="135">
        <v>9000</v>
      </c>
    </row>
    <row r="29" spans="1:9" x14ac:dyDescent="0.25">
      <c r="A29" s="194" t="s">
        <v>128</v>
      </c>
      <c r="B29" s="195"/>
      <c r="C29" s="196"/>
      <c r="D29" s="124" t="s">
        <v>103</v>
      </c>
      <c r="E29" s="135">
        <v>666.42</v>
      </c>
      <c r="F29" s="135">
        <v>2500</v>
      </c>
      <c r="G29" s="135">
        <v>2500</v>
      </c>
      <c r="H29" s="135">
        <v>2500</v>
      </c>
      <c r="I29" s="135">
        <v>2500</v>
      </c>
    </row>
    <row r="30" spans="1:9" x14ac:dyDescent="0.25">
      <c r="A30" s="194" t="s">
        <v>129</v>
      </c>
      <c r="B30" s="195"/>
      <c r="C30" s="196"/>
      <c r="D30" s="124" t="s">
        <v>146</v>
      </c>
      <c r="E30" s="135">
        <v>656.06</v>
      </c>
      <c r="F30" s="135">
        <v>1000</v>
      </c>
      <c r="G30" s="135">
        <v>2100</v>
      </c>
      <c r="H30" s="135">
        <v>1000</v>
      </c>
      <c r="I30" s="135">
        <v>1000</v>
      </c>
    </row>
    <row r="31" spans="1:9" s="110" customFormat="1" ht="25.5" x14ac:dyDescent="0.25">
      <c r="A31" s="194" t="s">
        <v>150</v>
      </c>
      <c r="B31" s="195"/>
      <c r="C31" s="196"/>
      <c r="D31" s="124" t="s">
        <v>151</v>
      </c>
      <c r="E31" s="135"/>
      <c r="F31" s="135"/>
      <c r="G31" s="135"/>
      <c r="H31" s="135"/>
      <c r="I31" s="135"/>
    </row>
    <row r="32" spans="1:9" s="110" customFormat="1" x14ac:dyDescent="0.25">
      <c r="A32" s="194" t="s">
        <v>142</v>
      </c>
      <c r="B32" s="195"/>
      <c r="C32" s="196"/>
      <c r="D32" s="124" t="s">
        <v>106</v>
      </c>
      <c r="E32" s="135">
        <v>98.33</v>
      </c>
      <c r="F32" s="135">
        <v>500</v>
      </c>
      <c r="G32" s="135">
        <v>500</v>
      </c>
      <c r="H32" s="135">
        <v>500</v>
      </c>
      <c r="I32" s="135">
        <v>500</v>
      </c>
    </row>
    <row r="33" spans="1:9" s="110" customFormat="1" x14ac:dyDescent="0.25">
      <c r="A33" s="194" t="s">
        <v>152</v>
      </c>
      <c r="B33" s="195"/>
      <c r="C33" s="196"/>
      <c r="D33" s="124" t="s">
        <v>154</v>
      </c>
      <c r="E33" s="135"/>
      <c r="F33" s="135">
        <v>50</v>
      </c>
      <c r="G33" s="135">
        <v>50</v>
      </c>
      <c r="H33" s="135">
        <v>50</v>
      </c>
      <c r="I33" s="135">
        <v>50</v>
      </c>
    </row>
    <row r="34" spans="1:9" s="150" customFormat="1" x14ac:dyDescent="0.25">
      <c r="A34" s="194" t="s">
        <v>186</v>
      </c>
      <c r="B34" s="195"/>
      <c r="C34" s="196"/>
      <c r="D34" s="124" t="s">
        <v>187</v>
      </c>
      <c r="E34" s="135"/>
      <c r="F34" s="135">
        <v>100</v>
      </c>
      <c r="G34" s="135">
        <v>100</v>
      </c>
      <c r="H34" s="135">
        <v>100</v>
      </c>
      <c r="I34" s="135">
        <v>100</v>
      </c>
    </row>
    <row r="35" spans="1:9" s="110" customFormat="1" ht="25.5" x14ac:dyDescent="0.25">
      <c r="A35" s="194" t="s">
        <v>153</v>
      </c>
      <c r="B35" s="195"/>
      <c r="C35" s="196"/>
      <c r="D35" s="124" t="s">
        <v>155</v>
      </c>
      <c r="E35" s="135"/>
      <c r="F35" s="135">
        <v>100</v>
      </c>
      <c r="G35" s="135">
        <v>100</v>
      </c>
      <c r="H35" s="135">
        <v>100</v>
      </c>
      <c r="I35" s="135">
        <v>100</v>
      </c>
    </row>
    <row r="36" spans="1:9" s="110" customFormat="1" ht="48" customHeight="1" x14ac:dyDescent="0.25">
      <c r="A36" s="208" t="s">
        <v>132</v>
      </c>
      <c r="B36" s="208"/>
      <c r="C36" s="208"/>
      <c r="D36" s="125" t="s">
        <v>107</v>
      </c>
      <c r="E36" s="134">
        <f>SUM(E37:E37)</f>
        <v>0</v>
      </c>
      <c r="F36" s="134">
        <f>SUM(F37:F37)</f>
        <v>0</v>
      </c>
      <c r="G36" s="134">
        <f>SUM(G37:G37)</f>
        <v>0</v>
      </c>
      <c r="H36" s="134">
        <f>SUM(H37:H37)</f>
        <v>0</v>
      </c>
      <c r="I36" s="134">
        <f>SUM(I37:I37)</f>
        <v>0</v>
      </c>
    </row>
    <row r="37" spans="1:9" s="110" customFormat="1" ht="25.5" x14ac:dyDescent="0.25">
      <c r="A37" s="194" t="s">
        <v>133</v>
      </c>
      <c r="B37" s="195"/>
      <c r="C37" s="196"/>
      <c r="D37" s="124" t="s">
        <v>108</v>
      </c>
      <c r="E37" s="135"/>
      <c r="F37" s="135">
        <v>0</v>
      </c>
      <c r="G37" s="135">
        <v>0</v>
      </c>
      <c r="H37" s="135">
        <v>0</v>
      </c>
      <c r="I37" s="135">
        <v>0</v>
      </c>
    </row>
    <row r="38" spans="1:9" s="150" customFormat="1" ht="38.25" hidden="1" x14ac:dyDescent="0.25">
      <c r="A38" s="220" t="s">
        <v>157</v>
      </c>
      <c r="B38" s="220"/>
      <c r="C38" s="220"/>
      <c r="D38" s="127" t="s">
        <v>159</v>
      </c>
      <c r="E38" s="137">
        <f>E39</f>
        <v>0</v>
      </c>
      <c r="F38" s="137">
        <f>F39</f>
        <v>0</v>
      </c>
      <c r="G38" s="137">
        <f>G39</f>
        <v>0</v>
      </c>
      <c r="H38" s="137">
        <f>H39</f>
        <v>0</v>
      </c>
      <c r="I38" s="137">
        <f>I39</f>
        <v>0</v>
      </c>
    </row>
    <row r="39" spans="1:9" s="150" customFormat="1" hidden="1" x14ac:dyDescent="0.25">
      <c r="A39" s="208" t="s">
        <v>123</v>
      </c>
      <c r="B39" s="208"/>
      <c r="C39" s="208"/>
      <c r="D39" s="125" t="s">
        <v>21</v>
      </c>
      <c r="E39" s="134">
        <f>SUM(E40:E42)</f>
        <v>0</v>
      </c>
      <c r="F39" s="134">
        <f>SUM(F40:F42)</f>
        <v>0</v>
      </c>
      <c r="G39" s="134">
        <f>SUM(G40:G42)</f>
        <v>0</v>
      </c>
      <c r="H39" s="134">
        <f>SUM(H40:H42)</f>
        <v>0</v>
      </c>
      <c r="I39" s="134">
        <f>SUM(I40:I42)</f>
        <v>0</v>
      </c>
    </row>
    <row r="40" spans="1:9" s="161" customFormat="1" hidden="1" x14ac:dyDescent="0.25">
      <c r="A40" s="201" t="s">
        <v>128</v>
      </c>
      <c r="B40" s="202"/>
      <c r="C40" s="203"/>
      <c r="D40" s="162" t="s">
        <v>103</v>
      </c>
      <c r="E40" s="160"/>
      <c r="F40" s="160"/>
      <c r="G40" s="160"/>
      <c r="H40" s="160"/>
      <c r="I40" s="160"/>
    </row>
    <row r="41" spans="1:9" s="161" customFormat="1" hidden="1" x14ac:dyDescent="0.25">
      <c r="A41" s="201" t="s">
        <v>129</v>
      </c>
      <c r="B41" s="202"/>
      <c r="C41" s="203"/>
      <c r="D41" s="162" t="s">
        <v>146</v>
      </c>
      <c r="E41" s="160"/>
      <c r="F41" s="160"/>
      <c r="G41" s="160"/>
      <c r="H41" s="160"/>
      <c r="I41" s="160"/>
    </row>
    <row r="42" spans="1:9" s="161" customFormat="1" hidden="1" x14ac:dyDescent="0.25">
      <c r="A42" s="204" t="s">
        <v>141</v>
      </c>
      <c r="B42" s="205"/>
      <c r="C42" s="206"/>
      <c r="D42" s="163" t="s">
        <v>105</v>
      </c>
      <c r="E42" s="160"/>
      <c r="F42" s="160">
        <v>0</v>
      </c>
      <c r="G42" s="160">
        <v>0</v>
      </c>
      <c r="H42" s="160">
        <v>0</v>
      </c>
      <c r="I42" s="160">
        <v>0</v>
      </c>
    </row>
    <row r="43" spans="1:9" ht="25.5" x14ac:dyDescent="0.25">
      <c r="A43" s="200" t="s">
        <v>190</v>
      </c>
      <c r="B43" s="200"/>
      <c r="C43" s="200"/>
      <c r="D43" s="126" t="s">
        <v>162</v>
      </c>
      <c r="E43" s="136">
        <f>E44+E46+E58</f>
        <v>274.63</v>
      </c>
      <c r="F43" s="136">
        <f>F44+F46+F58</f>
        <v>1615</v>
      </c>
      <c r="G43" s="136">
        <f>G44+G46+G58</f>
        <v>360</v>
      </c>
      <c r="H43" s="136">
        <f>H44+H46+H58</f>
        <v>360</v>
      </c>
      <c r="I43" s="136">
        <f>I44+I46+I58</f>
        <v>360</v>
      </c>
    </row>
    <row r="44" spans="1:9" s="110" customFormat="1" ht="48" customHeight="1" x14ac:dyDescent="0.25">
      <c r="A44" s="208" t="s">
        <v>118</v>
      </c>
      <c r="B44" s="208"/>
      <c r="C44" s="208"/>
      <c r="D44" s="125" t="s">
        <v>11</v>
      </c>
      <c r="E44" s="134">
        <f>SUM(E45)</f>
        <v>0</v>
      </c>
      <c r="F44" s="134">
        <f>SUM(F45)</f>
        <v>0</v>
      </c>
      <c r="G44" s="134">
        <f>SUM(G45)</f>
        <v>0</v>
      </c>
      <c r="H44" s="134">
        <f>SUM(H45)</f>
        <v>0</v>
      </c>
      <c r="I44" s="134">
        <f>SUM(I45)</f>
        <v>0</v>
      </c>
    </row>
    <row r="45" spans="1:9" s="110" customFormat="1" x14ac:dyDescent="0.25">
      <c r="A45" s="194" t="s">
        <v>121</v>
      </c>
      <c r="B45" s="195"/>
      <c r="C45" s="196"/>
      <c r="D45" s="124" t="s">
        <v>90</v>
      </c>
      <c r="E45" s="135"/>
      <c r="F45" s="135"/>
      <c r="G45" s="135"/>
      <c r="H45" s="135"/>
      <c r="I45" s="135"/>
    </row>
    <row r="46" spans="1:9" s="110" customFormat="1" ht="38.25" customHeight="1" x14ac:dyDescent="0.25">
      <c r="A46" s="208" t="s">
        <v>123</v>
      </c>
      <c r="B46" s="208"/>
      <c r="C46" s="208"/>
      <c r="D46" s="125" t="s">
        <v>21</v>
      </c>
      <c r="E46" s="134">
        <f>SUM(E47:E57)</f>
        <v>0</v>
      </c>
      <c r="F46" s="134">
        <f>SUM(F47:F57)</f>
        <v>1265</v>
      </c>
      <c r="G46" s="134">
        <f>SUM(G47:G57)</f>
        <v>360</v>
      </c>
      <c r="H46" s="134">
        <f>SUM(H47:H57)</f>
        <v>360</v>
      </c>
      <c r="I46" s="134">
        <f>SUM(I47:I57)</f>
        <v>360</v>
      </c>
    </row>
    <row r="47" spans="1:9" s="150" customFormat="1" ht="38.25" customHeight="1" x14ac:dyDescent="0.25">
      <c r="A47" s="194" t="s">
        <v>124</v>
      </c>
      <c r="B47" s="195"/>
      <c r="C47" s="196"/>
      <c r="D47" s="124" t="s">
        <v>95</v>
      </c>
      <c r="E47" s="135"/>
      <c r="F47" s="135">
        <v>80</v>
      </c>
      <c r="G47" s="135">
        <v>80</v>
      </c>
      <c r="H47" s="135">
        <v>80</v>
      </c>
      <c r="I47" s="135">
        <v>80</v>
      </c>
    </row>
    <row r="48" spans="1:9" s="161" customFormat="1" ht="38.25" customHeight="1" x14ac:dyDescent="0.25">
      <c r="A48" s="197" t="s">
        <v>181</v>
      </c>
      <c r="B48" s="198"/>
      <c r="C48" s="199"/>
      <c r="D48" s="165" t="s">
        <v>173</v>
      </c>
      <c r="E48" s="166">
        <v>0</v>
      </c>
      <c r="F48" s="160"/>
      <c r="G48" s="160"/>
      <c r="H48" s="160"/>
      <c r="I48" s="160"/>
    </row>
    <row r="49" spans="1:9" s="161" customFormat="1" ht="38.25" customHeight="1" x14ac:dyDescent="0.25">
      <c r="A49" s="197" t="s">
        <v>137</v>
      </c>
      <c r="B49" s="198"/>
      <c r="C49" s="199"/>
      <c r="D49" s="165" t="s">
        <v>202</v>
      </c>
      <c r="E49" s="166">
        <v>0</v>
      </c>
      <c r="F49" s="160"/>
      <c r="G49" s="160"/>
      <c r="H49" s="160"/>
      <c r="I49" s="160"/>
    </row>
    <row r="50" spans="1:9" s="110" customFormat="1" x14ac:dyDescent="0.25">
      <c r="A50" s="197" t="s">
        <v>138</v>
      </c>
      <c r="B50" s="198"/>
      <c r="C50" s="199"/>
      <c r="D50" s="165" t="s">
        <v>147</v>
      </c>
      <c r="E50" s="166">
        <v>0</v>
      </c>
      <c r="F50" s="135">
        <v>15</v>
      </c>
      <c r="G50" s="135">
        <v>30</v>
      </c>
      <c r="H50" s="135">
        <v>30</v>
      </c>
      <c r="I50" s="135">
        <v>30</v>
      </c>
    </row>
    <row r="51" spans="1:9" s="110" customFormat="1" ht="25.5" hidden="1" x14ac:dyDescent="0.25">
      <c r="A51" s="197" t="s">
        <v>139</v>
      </c>
      <c r="B51" s="198"/>
      <c r="C51" s="199"/>
      <c r="D51" s="165" t="s">
        <v>163</v>
      </c>
      <c r="E51" s="166"/>
      <c r="F51" s="135"/>
      <c r="G51" s="135"/>
      <c r="H51" s="135"/>
      <c r="I51" s="135"/>
    </row>
    <row r="52" spans="1:9" s="110" customFormat="1" hidden="1" x14ac:dyDescent="0.25">
      <c r="A52" s="197" t="s">
        <v>127</v>
      </c>
      <c r="B52" s="198"/>
      <c r="C52" s="199"/>
      <c r="D52" s="165" t="s">
        <v>102</v>
      </c>
      <c r="E52" s="166"/>
      <c r="F52" s="135"/>
      <c r="G52" s="135"/>
      <c r="H52" s="135"/>
      <c r="I52" s="135"/>
    </row>
    <row r="53" spans="1:9" s="110" customFormat="1" hidden="1" x14ac:dyDescent="0.25">
      <c r="A53" s="197" t="s">
        <v>128</v>
      </c>
      <c r="B53" s="198"/>
      <c r="C53" s="199"/>
      <c r="D53" s="165" t="s">
        <v>103</v>
      </c>
      <c r="E53" s="166"/>
      <c r="F53" s="135"/>
      <c r="G53" s="135"/>
      <c r="H53" s="135"/>
      <c r="I53" s="135"/>
    </row>
    <row r="54" spans="1:9" hidden="1" x14ac:dyDescent="0.25">
      <c r="A54" s="197" t="s">
        <v>129</v>
      </c>
      <c r="B54" s="198"/>
      <c r="C54" s="199"/>
      <c r="D54" s="165" t="s">
        <v>146</v>
      </c>
      <c r="E54" s="166"/>
      <c r="F54" s="135"/>
      <c r="G54" s="135"/>
      <c r="H54" s="135"/>
      <c r="I54" s="135"/>
    </row>
    <row r="55" spans="1:9" s="150" customFormat="1" x14ac:dyDescent="0.25">
      <c r="A55" s="209" t="s">
        <v>141</v>
      </c>
      <c r="B55" s="210"/>
      <c r="C55" s="211"/>
      <c r="D55" s="167" t="s">
        <v>105</v>
      </c>
      <c r="E55" s="166"/>
      <c r="F55" s="135">
        <v>1100</v>
      </c>
      <c r="G55" s="135">
        <v>0</v>
      </c>
      <c r="H55" s="135">
        <v>0</v>
      </c>
      <c r="I55" s="135">
        <v>0</v>
      </c>
    </row>
    <row r="56" spans="1:9" s="150" customFormat="1" x14ac:dyDescent="0.25">
      <c r="A56" s="194" t="s">
        <v>142</v>
      </c>
      <c r="B56" s="195"/>
      <c r="C56" s="196"/>
      <c r="D56" s="124" t="s">
        <v>106</v>
      </c>
      <c r="E56" s="135">
        <v>0</v>
      </c>
      <c r="F56" s="135">
        <v>70</v>
      </c>
      <c r="G56" s="135">
        <v>250</v>
      </c>
      <c r="H56" s="135">
        <v>250</v>
      </c>
      <c r="I56" s="135">
        <v>250</v>
      </c>
    </row>
    <row r="57" spans="1:9" s="150" customFormat="1" ht="25.5" x14ac:dyDescent="0.25">
      <c r="A57" s="194" t="s">
        <v>153</v>
      </c>
      <c r="B57" s="195"/>
      <c r="C57" s="196"/>
      <c r="D57" s="124" t="s">
        <v>155</v>
      </c>
      <c r="E57" s="135"/>
      <c r="F57" s="135"/>
      <c r="G57" s="135"/>
      <c r="H57" s="135"/>
      <c r="I57" s="135"/>
    </row>
    <row r="58" spans="1:9" s="150" customFormat="1" x14ac:dyDescent="0.25">
      <c r="A58" s="208" t="s">
        <v>132</v>
      </c>
      <c r="B58" s="208"/>
      <c r="C58" s="208"/>
      <c r="D58" s="125" t="s">
        <v>107</v>
      </c>
      <c r="E58" s="134">
        <f>SUM(E59:E61)</f>
        <v>274.63</v>
      </c>
      <c r="F58" s="134">
        <f>SUM(F59:F61)</f>
        <v>350</v>
      </c>
      <c r="G58" s="134">
        <f>SUM(G59:G61)</f>
        <v>0</v>
      </c>
      <c r="H58" s="134">
        <f>SUM(H59:H61)</f>
        <v>0</v>
      </c>
      <c r="I58" s="134">
        <f>SUM(I59:I61)</f>
        <v>0</v>
      </c>
    </row>
    <row r="59" spans="1:9" s="150" customFormat="1" ht="25.5" x14ac:dyDescent="0.25">
      <c r="A59" s="194" t="s">
        <v>133</v>
      </c>
      <c r="B59" s="195"/>
      <c r="C59" s="196"/>
      <c r="D59" s="124" t="s">
        <v>108</v>
      </c>
      <c r="E59" s="135">
        <v>274.63</v>
      </c>
      <c r="F59" s="135">
        <v>350</v>
      </c>
      <c r="G59" s="135">
        <v>0</v>
      </c>
      <c r="H59" s="135">
        <v>0</v>
      </c>
      <c r="I59" s="135">
        <v>0</v>
      </c>
    </row>
    <row r="60" spans="1:9" s="150" customFormat="1" ht="25.5" x14ac:dyDescent="0.25">
      <c r="A60" s="194" t="s">
        <v>191</v>
      </c>
      <c r="B60" s="195"/>
      <c r="C60" s="196"/>
      <c r="D60" s="124" t="s">
        <v>194</v>
      </c>
      <c r="E60" s="135">
        <v>0</v>
      </c>
      <c r="F60" s="135"/>
      <c r="G60" s="135"/>
      <c r="H60" s="135"/>
      <c r="I60" s="135"/>
    </row>
    <row r="61" spans="1:9" s="150" customFormat="1" ht="25.5" x14ac:dyDescent="0.25">
      <c r="A61" s="194" t="s">
        <v>192</v>
      </c>
      <c r="B61" s="195"/>
      <c r="C61" s="196"/>
      <c r="D61" s="124" t="s">
        <v>193</v>
      </c>
      <c r="E61" s="135">
        <v>0</v>
      </c>
      <c r="F61" s="135"/>
      <c r="G61" s="135"/>
      <c r="H61" s="135"/>
      <c r="I61" s="135"/>
    </row>
    <row r="62" spans="1:9" s="150" customFormat="1" x14ac:dyDescent="0.25">
      <c r="A62" s="207" t="s">
        <v>218</v>
      </c>
      <c r="B62" s="207"/>
      <c r="C62" s="207"/>
      <c r="D62" s="128" t="s">
        <v>219</v>
      </c>
      <c r="E62" s="138">
        <f>E63</f>
        <v>805.1</v>
      </c>
      <c r="F62" s="138">
        <f>F63</f>
        <v>0</v>
      </c>
      <c r="G62" s="138">
        <f>G63</f>
        <v>2000</v>
      </c>
      <c r="H62" s="138">
        <f>H63</f>
        <v>1200</v>
      </c>
      <c r="I62" s="138">
        <f>I63</f>
        <v>1200</v>
      </c>
    </row>
    <row r="63" spans="1:9" s="150" customFormat="1" x14ac:dyDescent="0.25">
      <c r="A63" s="208" t="s">
        <v>134</v>
      </c>
      <c r="B63" s="208"/>
      <c r="C63" s="208"/>
      <c r="D63" s="125" t="s">
        <v>21</v>
      </c>
      <c r="E63" s="134">
        <f>SUM(E64:E81)</f>
        <v>805.1</v>
      </c>
      <c r="F63" s="134">
        <f>SUM(F64:F81)</f>
        <v>0</v>
      </c>
      <c r="G63" s="134">
        <f>SUM(G64:G81)</f>
        <v>2000</v>
      </c>
      <c r="H63" s="134">
        <f>SUM(H64:H81)</f>
        <v>1200</v>
      </c>
      <c r="I63" s="134">
        <f>SUM(I64:I81)</f>
        <v>1200</v>
      </c>
    </row>
    <row r="64" spans="1:9" s="150" customFormat="1" hidden="1" x14ac:dyDescent="0.25">
      <c r="A64" s="194" t="s">
        <v>135</v>
      </c>
      <c r="B64" s="195"/>
      <c r="C64" s="196"/>
      <c r="D64" s="124" t="s">
        <v>93</v>
      </c>
      <c r="E64" s="135"/>
      <c r="F64" s="135"/>
      <c r="G64" s="135"/>
      <c r="H64" s="135"/>
      <c r="I64" s="135"/>
    </row>
    <row r="65" spans="1:9" s="150" customFormat="1" hidden="1" x14ac:dyDescent="0.25">
      <c r="A65" s="194" t="s">
        <v>136</v>
      </c>
      <c r="B65" s="195"/>
      <c r="C65" s="196"/>
      <c r="D65" s="124" t="s">
        <v>94</v>
      </c>
      <c r="E65" s="135"/>
      <c r="F65" s="135"/>
      <c r="G65" s="135"/>
      <c r="H65" s="135"/>
      <c r="I65" s="135"/>
    </row>
    <row r="66" spans="1:9" s="150" customFormat="1" ht="25.5" hidden="1" x14ac:dyDescent="0.25">
      <c r="A66" s="194" t="s">
        <v>160</v>
      </c>
      <c r="B66" s="195"/>
      <c r="C66" s="196"/>
      <c r="D66" s="124" t="s">
        <v>161</v>
      </c>
      <c r="E66" s="135"/>
      <c r="F66" s="135"/>
      <c r="G66" s="135"/>
      <c r="H66" s="135"/>
      <c r="I66" s="135"/>
    </row>
    <row r="67" spans="1:9" s="150" customFormat="1" ht="25.5" x14ac:dyDescent="0.25">
      <c r="A67" s="194" t="s">
        <v>124</v>
      </c>
      <c r="B67" s="195"/>
      <c r="C67" s="196"/>
      <c r="D67" s="124" t="s">
        <v>95</v>
      </c>
      <c r="E67" s="135">
        <v>460.96</v>
      </c>
      <c r="F67" s="135">
        <v>0</v>
      </c>
      <c r="G67" s="135">
        <v>0</v>
      </c>
      <c r="H67" s="135">
        <v>300</v>
      </c>
      <c r="I67" s="135">
        <v>300</v>
      </c>
    </row>
    <row r="68" spans="1:9" s="150" customFormat="1" hidden="1" x14ac:dyDescent="0.25">
      <c r="A68" s="194" t="s">
        <v>125</v>
      </c>
      <c r="B68" s="195"/>
      <c r="C68" s="196"/>
      <c r="D68" s="124" t="s">
        <v>96</v>
      </c>
      <c r="E68" s="135"/>
      <c r="F68" s="135"/>
      <c r="G68" s="135"/>
      <c r="H68" s="135"/>
      <c r="I68" s="135"/>
    </row>
    <row r="69" spans="1:9" s="150" customFormat="1" hidden="1" x14ac:dyDescent="0.25">
      <c r="A69" s="194" t="s">
        <v>137</v>
      </c>
      <c r="B69" s="195"/>
      <c r="C69" s="196"/>
      <c r="D69" s="124" t="s">
        <v>97</v>
      </c>
      <c r="E69" s="135"/>
      <c r="F69" s="135"/>
      <c r="G69" s="135"/>
      <c r="H69" s="135"/>
      <c r="I69" s="135"/>
    </row>
    <row r="70" spans="1:9" s="150" customFormat="1" hidden="1" x14ac:dyDescent="0.25">
      <c r="A70" s="194" t="s">
        <v>138</v>
      </c>
      <c r="B70" s="195"/>
      <c r="C70" s="196"/>
      <c r="D70" s="124" t="s">
        <v>147</v>
      </c>
      <c r="E70" s="135"/>
      <c r="F70" s="135"/>
      <c r="G70" s="135"/>
      <c r="H70" s="135"/>
      <c r="I70" s="135"/>
    </row>
    <row r="71" spans="1:9" s="150" customFormat="1" ht="25.5" hidden="1" x14ac:dyDescent="0.25">
      <c r="A71" s="194" t="s">
        <v>139</v>
      </c>
      <c r="B71" s="195"/>
      <c r="C71" s="196"/>
      <c r="D71" s="124" t="s">
        <v>99</v>
      </c>
      <c r="E71" s="135"/>
      <c r="F71" s="135"/>
      <c r="G71" s="135"/>
      <c r="H71" s="135"/>
      <c r="I71" s="135"/>
    </row>
    <row r="72" spans="1:9" s="150" customFormat="1" hidden="1" x14ac:dyDescent="0.25">
      <c r="A72" s="194" t="s">
        <v>126</v>
      </c>
      <c r="B72" s="195"/>
      <c r="C72" s="196"/>
      <c r="D72" s="124" t="s">
        <v>100</v>
      </c>
      <c r="E72" s="135"/>
      <c r="F72" s="135"/>
      <c r="G72" s="135"/>
      <c r="H72" s="135"/>
      <c r="I72" s="135"/>
    </row>
    <row r="73" spans="1:9" s="150" customFormat="1" hidden="1" x14ac:dyDescent="0.25">
      <c r="A73" s="194" t="s">
        <v>140</v>
      </c>
      <c r="B73" s="195"/>
      <c r="C73" s="196"/>
      <c r="D73" s="124" t="s">
        <v>101</v>
      </c>
      <c r="E73" s="135"/>
      <c r="F73" s="135"/>
      <c r="G73" s="135"/>
      <c r="H73" s="135"/>
      <c r="I73" s="135"/>
    </row>
    <row r="74" spans="1:9" s="150" customFormat="1" x14ac:dyDescent="0.25">
      <c r="A74" s="194" t="s">
        <v>127</v>
      </c>
      <c r="B74" s="195"/>
      <c r="C74" s="196"/>
      <c r="D74" s="124" t="s">
        <v>102</v>
      </c>
      <c r="E74" s="135">
        <v>260</v>
      </c>
      <c r="F74" s="135">
        <v>0</v>
      </c>
      <c r="G74" s="135">
        <v>1000</v>
      </c>
      <c r="H74" s="135">
        <v>700</v>
      </c>
      <c r="I74" s="135">
        <v>700</v>
      </c>
    </row>
    <row r="75" spans="1:9" s="150" customFormat="1" hidden="1" x14ac:dyDescent="0.25">
      <c r="A75" s="194" t="s">
        <v>128</v>
      </c>
      <c r="B75" s="195"/>
      <c r="C75" s="196"/>
      <c r="D75" s="124" t="s">
        <v>103</v>
      </c>
      <c r="E75" s="135"/>
      <c r="F75" s="135"/>
      <c r="G75" s="135"/>
      <c r="H75" s="135"/>
      <c r="I75" s="135"/>
    </row>
    <row r="76" spans="1:9" s="150" customFormat="1" hidden="1" x14ac:dyDescent="0.25">
      <c r="A76" s="194" t="s">
        <v>129</v>
      </c>
      <c r="B76" s="195"/>
      <c r="C76" s="196"/>
      <c r="D76" s="124" t="s">
        <v>146</v>
      </c>
      <c r="E76" s="135"/>
      <c r="F76" s="135"/>
      <c r="G76" s="135"/>
      <c r="H76" s="135"/>
      <c r="I76" s="135"/>
    </row>
    <row r="77" spans="1:9" s="150" customFormat="1" ht="25.5" hidden="1" x14ac:dyDescent="0.25">
      <c r="A77" s="194" t="s">
        <v>150</v>
      </c>
      <c r="B77" s="195"/>
      <c r="C77" s="196"/>
      <c r="D77" s="124" t="s">
        <v>151</v>
      </c>
      <c r="E77" s="135"/>
      <c r="F77" s="135"/>
      <c r="G77" s="135"/>
      <c r="H77" s="135"/>
      <c r="I77" s="135"/>
    </row>
    <row r="78" spans="1:9" s="150" customFormat="1" hidden="1" x14ac:dyDescent="0.25">
      <c r="A78" s="194" t="s">
        <v>141</v>
      </c>
      <c r="B78" s="195"/>
      <c r="C78" s="196"/>
      <c r="D78" s="124" t="s">
        <v>105</v>
      </c>
      <c r="E78" s="135"/>
      <c r="F78" s="135"/>
      <c r="G78" s="135"/>
      <c r="H78" s="135"/>
      <c r="I78" s="135"/>
    </row>
    <row r="79" spans="1:9" s="150" customFormat="1" x14ac:dyDescent="0.25">
      <c r="A79" s="194" t="s">
        <v>142</v>
      </c>
      <c r="B79" s="195"/>
      <c r="C79" s="196"/>
      <c r="D79" s="124" t="s">
        <v>106</v>
      </c>
      <c r="E79" s="135">
        <v>84.14</v>
      </c>
      <c r="F79" s="135">
        <v>0</v>
      </c>
      <c r="G79" s="135">
        <v>1000</v>
      </c>
      <c r="H79" s="135">
        <v>200</v>
      </c>
      <c r="I79" s="135">
        <v>200</v>
      </c>
    </row>
    <row r="80" spans="1:9" s="150" customFormat="1" hidden="1" x14ac:dyDescent="0.25">
      <c r="A80" s="194" t="s">
        <v>152</v>
      </c>
      <c r="B80" s="195"/>
      <c r="C80" s="196"/>
      <c r="D80" s="124" t="s">
        <v>154</v>
      </c>
      <c r="E80" s="135"/>
      <c r="F80" s="135"/>
      <c r="G80" s="135"/>
      <c r="H80" s="135"/>
      <c r="I80" s="135"/>
    </row>
    <row r="81" spans="1:9" s="150" customFormat="1" ht="25.5" hidden="1" x14ac:dyDescent="0.25">
      <c r="A81" s="194" t="s">
        <v>153</v>
      </c>
      <c r="B81" s="195"/>
      <c r="C81" s="196"/>
      <c r="D81" s="124" t="s">
        <v>155</v>
      </c>
      <c r="E81" s="135"/>
      <c r="F81" s="135"/>
      <c r="G81" s="135"/>
      <c r="H81" s="135"/>
      <c r="I81" s="135"/>
    </row>
    <row r="82" spans="1:9" s="150" customFormat="1" ht="38.25" x14ac:dyDescent="0.25">
      <c r="A82" s="216" t="s">
        <v>166</v>
      </c>
      <c r="B82" s="216"/>
      <c r="C82" s="216"/>
      <c r="D82" s="152" t="s">
        <v>207</v>
      </c>
      <c r="E82" s="153">
        <f>E83</f>
        <v>0</v>
      </c>
      <c r="F82" s="153">
        <f>F83</f>
        <v>2734</v>
      </c>
      <c r="G82" s="153">
        <f>G83</f>
        <v>0</v>
      </c>
      <c r="H82" s="153">
        <f>H83</f>
        <v>0</v>
      </c>
      <c r="I82" s="153">
        <f>I83</f>
        <v>0</v>
      </c>
    </row>
    <row r="83" spans="1:9" s="150" customFormat="1" x14ac:dyDescent="0.25">
      <c r="A83" s="208" t="s">
        <v>134</v>
      </c>
      <c r="B83" s="208"/>
      <c r="C83" s="208"/>
      <c r="D83" s="125" t="s">
        <v>21</v>
      </c>
      <c r="E83" s="134">
        <f>SUM(E84:E87)</f>
        <v>0</v>
      </c>
      <c r="F83" s="134">
        <f>SUM(F84:F87)</f>
        <v>2734</v>
      </c>
      <c r="G83" s="134">
        <f>SUM(G84:G87)</f>
        <v>0</v>
      </c>
      <c r="H83" s="134">
        <f>SUM(H84:H87)</f>
        <v>0</v>
      </c>
      <c r="I83" s="134">
        <f>SUM(I84:I87)</f>
        <v>0</v>
      </c>
    </row>
    <row r="84" spans="1:9" s="150" customFormat="1" ht="25.5" hidden="1" x14ac:dyDescent="0.25">
      <c r="A84" s="194" t="s">
        <v>124</v>
      </c>
      <c r="B84" s="195"/>
      <c r="C84" s="196"/>
      <c r="D84" s="124" t="s">
        <v>95</v>
      </c>
      <c r="E84" s="135">
        <v>0</v>
      </c>
      <c r="F84" s="135"/>
      <c r="G84" s="135"/>
      <c r="H84" s="135">
        <v>0</v>
      </c>
      <c r="I84" s="135">
        <v>0</v>
      </c>
    </row>
    <row r="85" spans="1:9" s="150" customFormat="1" hidden="1" x14ac:dyDescent="0.25">
      <c r="A85" s="194" t="s">
        <v>138</v>
      </c>
      <c r="B85" s="195"/>
      <c r="C85" s="196"/>
      <c r="D85" s="124" t="s">
        <v>147</v>
      </c>
      <c r="E85" s="135">
        <v>0</v>
      </c>
      <c r="F85" s="135"/>
      <c r="G85" s="135"/>
      <c r="H85" s="135"/>
      <c r="I85" s="135"/>
    </row>
    <row r="86" spans="1:9" s="150" customFormat="1" x14ac:dyDescent="0.25">
      <c r="A86" s="194" t="s">
        <v>127</v>
      </c>
      <c r="B86" s="195"/>
      <c r="C86" s="196"/>
      <c r="D86" s="124" t="s">
        <v>102</v>
      </c>
      <c r="E86" s="135">
        <v>0</v>
      </c>
      <c r="F86" s="135">
        <v>2334</v>
      </c>
      <c r="G86" s="135">
        <v>0</v>
      </c>
      <c r="H86" s="135"/>
      <c r="I86" s="135"/>
    </row>
    <row r="87" spans="1:9" s="150" customFormat="1" x14ac:dyDescent="0.25">
      <c r="A87" s="194" t="s">
        <v>142</v>
      </c>
      <c r="B87" s="195"/>
      <c r="C87" s="196"/>
      <c r="D87" s="124" t="s">
        <v>106</v>
      </c>
      <c r="E87" s="135">
        <v>0</v>
      </c>
      <c r="F87" s="135">
        <v>400</v>
      </c>
      <c r="G87" s="135">
        <v>0</v>
      </c>
      <c r="H87" s="135"/>
      <c r="I87" s="135"/>
    </row>
    <row r="88" spans="1:9" s="110" customFormat="1" ht="35.25" customHeight="1" x14ac:dyDescent="0.25">
      <c r="A88" s="212" t="s">
        <v>179</v>
      </c>
      <c r="B88" s="213"/>
      <c r="C88" s="214"/>
      <c r="D88" s="146" t="s">
        <v>180</v>
      </c>
      <c r="E88" s="156">
        <f>E89++E96+E100+E105</f>
        <v>15579.44</v>
      </c>
      <c r="F88" s="156">
        <f>F89++F96+F100+F105</f>
        <v>17100</v>
      </c>
      <c r="G88" s="156">
        <f>G89++G96+G100+G105</f>
        <v>15100</v>
      </c>
      <c r="H88" s="156">
        <f>H89++H96+H100+H105</f>
        <v>17600</v>
      </c>
      <c r="I88" s="156">
        <f>I89++I96+I100+I105</f>
        <v>17600</v>
      </c>
    </row>
    <row r="89" spans="1:9" s="110" customFormat="1" ht="39" customHeight="1" x14ac:dyDescent="0.25">
      <c r="A89" s="215" t="s">
        <v>119</v>
      </c>
      <c r="B89" s="215"/>
      <c r="C89" s="215"/>
      <c r="D89" s="123" t="s">
        <v>117</v>
      </c>
      <c r="E89" s="129">
        <f>E90</f>
        <v>4972.07</v>
      </c>
      <c r="F89" s="129">
        <f>F90</f>
        <v>8100</v>
      </c>
      <c r="G89" s="129">
        <f>G90</f>
        <v>5600</v>
      </c>
      <c r="H89" s="129">
        <f>H90</f>
        <v>8100</v>
      </c>
      <c r="I89" s="129">
        <f>I90</f>
        <v>8100</v>
      </c>
    </row>
    <row r="90" spans="1:9" s="110" customFormat="1" ht="48" customHeight="1" x14ac:dyDescent="0.25">
      <c r="A90" s="208" t="s">
        <v>130</v>
      </c>
      <c r="B90" s="208"/>
      <c r="C90" s="208"/>
      <c r="D90" s="125" t="s">
        <v>31</v>
      </c>
      <c r="E90" s="134">
        <f>SUM(E91:E95)</f>
        <v>4972.07</v>
      </c>
      <c r="F90" s="134">
        <f>SUM(F91:F95)</f>
        <v>8100</v>
      </c>
      <c r="G90" s="134">
        <f>SUM(G91:G95)</f>
        <v>5600</v>
      </c>
      <c r="H90" s="134">
        <f>SUM(H91:H95)</f>
        <v>8100</v>
      </c>
      <c r="I90" s="134">
        <f>SUM(I91:I95)</f>
        <v>8100</v>
      </c>
    </row>
    <row r="91" spans="1:9" s="110" customFormat="1" x14ac:dyDescent="0.25">
      <c r="A91" s="194" t="s">
        <v>143</v>
      </c>
      <c r="B91" s="195"/>
      <c r="C91" s="196"/>
      <c r="D91" s="124" t="s">
        <v>109</v>
      </c>
      <c r="E91" s="135">
        <v>460</v>
      </c>
      <c r="F91" s="135">
        <v>4000</v>
      </c>
      <c r="G91" s="135">
        <v>1500</v>
      </c>
      <c r="H91" s="135">
        <v>4000</v>
      </c>
      <c r="I91" s="135">
        <v>4000</v>
      </c>
    </row>
    <row r="92" spans="1:9" s="150" customFormat="1" x14ac:dyDescent="0.25">
      <c r="A92" s="194" t="s">
        <v>188</v>
      </c>
      <c r="B92" s="195"/>
      <c r="C92" s="196"/>
      <c r="D92" s="124" t="s">
        <v>189</v>
      </c>
      <c r="E92" s="135">
        <v>0</v>
      </c>
      <c r="F92" s="135">
        <v>300</v>
      </c>
      <c r="G92" s="135">
        <v>300</v>
      </c>
      <c r="H92" s="135">
        <v>300</v>
      </c>
      <c r="I92" s="135">
        <v>300</v>
      </c>
    </row>
    <row r="93" spans="1:9" s="150" customFormat="1" x14ac:dyDescent="0.25">
      <c r="A93" s="194" t="s">
        <v>144</v>
      </c>
      <c r="B93" s="195"/>
      <c r="C93" s="196"/>
      <c r="D93" s="124" t="s">
        <v>110</v>
      </c>
      <c r="E93" s="135"/>
      <c r="F93" s="135">
        <v>300</v>
      </c>
      <c r="G93" s="135">
        <v>300</v>
      </c>
      <c r="H93" s="135">
        <v>300</v>
      </c>
      <c r="I93" s="135">
        <v>300</v>
      </c>
    </row>
    <row r="94" spans="1:9" s="150" customFormat="1" ht="25.5" x14ac:dyDescent="0.25">
      <c r="A94" s="194" t="s">
        <v>216</v>
      </c>
      <c r="B94" s="195"/>
      <c r="C94" s="196"/>
      <c r="D94" s="124" t="s">
        <v>168</v>
      </c>
      <c r="E94" s="135">
        <v>1520.46</v>
      </c>
      <c r="F94" s="135"/>
      <c r="G94" s="135"/>
      <c r="H94" s="135"/>
      <c r="I94" s="135"/>
    </row>
    <row r="95" spans="1:9" s="110" customFormat="1" x14ac:dyDescent="0.25">
      <c r="A95" s="194" t="s">
        <v>131</v>
      </c>
      <c r="B95" s="195"/>
      <c r="C95" s="196"/>
      <c r="D95" s="124" t="s">
        <v>156</v>
      </c>
      <c r="E95" s="135">
        <v>2991.61</v>
      </c>
      <c r="F95" s="135">
        <v>3500</v>
      </c>
      <c r="G95" s="135">
        <v>3500</v>
      </c>
      <c r="H95" s="135">
        <v>3500</v>
      </c>
      <c r="I95" s="135">
        <v>3500</v>
      </c>
    </row>
    <row r="96" spans="1:9" x14ac:dyDescent="0.25">
      <c r="A96" s="207" t="s">
        <v>218</v>
      </c>
      <c r="B96" s="207"/>
      <c r="C96" s="207"/>
      <c r="D96" s="128" t="s">
        <v>219</v>
      </c>
      <c r="E96" s="138">
        <f>E97</f>
        <v>10607.37</v>
      </c>
      <c r="F96" s="138">
        <f>F97</f>
        <v>9000</v>
      </c>
      <c r="G96" s="138">
        <f>G97</f>
        <v>9500</v>
      </c>
      <c r="H96" s="138">
        <f>H97</f>
        <v>9500</v>
      </c>
      <c r="I96" s="138">
        <f>I97</f>
        <v>9500</v>
      </c>
    </row>
    <row r="97" spans="1:9" ht="25.5" x14ac:dyDescent="0.25">
      <c r="A97" s="208" t="s">
        <v>130</v>
      </c>
      <c r="B97" s="208"/>
      <c r="C97" s="208"/>
      <c r="D97" s="125" t="s">
        <v>31</v>
      </c>
      <c r="E97" s="134">
        <f>SUM(E98:E99)</f>
        <v>10607.37</v>
      </c>
      <c r="F97" s="134">
        <f>SUM(F98:F99)</f>
        <v>9000</v>
      </c>
      <c r="G97" s="134">
        <f>SUM(G98:G99)</f>
        <v>9500</v>
      </c>
      <c r="H97" s="134">
        <f>SUM(H98:H99)</f>
        <v>9500</v>
      </c>
      <c r="I97" s="134">
        <f>SUM(I98:I99)</f>
        <v>9500</v>
      </c>
    </row>
    <row r="98" spans="1:9" s="148" customFormat="1" x14ac:dyDescent="0.25">
      <c r="A98" s="194" t="s">
        <v>143</v>
      </c>
      <c r="B98" s="195"/>
      <c r="C98" s="196"/>
      <c r="D98" s="124" t="s">
        <v>109</v>
      </c>
      <c r="E98" s="135">
        <v>1077.53</v>
      </c>
      <c r="F98" s="135"/>
      <c r="G98" s="135"/>
      <c r="H98" s="135"/>
      <c r="I98" s="135"/>
    </row>
    <row r="99" spans="1:9" x14ac:dyDescent="0.25">
      <c r="A99" s="194" t="s">
        <v>131</v>
      </c>
      <c r="B99" s="195"/>
      <c r="C99" s="196"/>
      <c r="D99" s="124" t="s">
        <v>148</v>
      </c>
      <c r="E99" s="135">
        <v>9529.84</v>
      </c>
      <c r="F99" s="135">
        <v>9000</v>
      </c>
      <c r="G99" s="135">
        <f>3500+6000</f>
        <v>9500</v>
      </c>
      <c r="H99" s="135">
        <v>9500</v>
      </c>
      <c r="I99" s="135">
        <v>9500</v>
      </c>
    </row>
    <row r="100" spans="1:9" s="148" customFormat="1" ht="38.25" hidden="1" x14ac:dyDescent="0.25">
      <c r="A100" s="220" t="s">
        <v>157</v>
      </c>
      <c r="B100" s="220"/>
      <c r="C100" s="220"/>
      <c r="D100" s="127" t="s">
        <v>159</v>
      </c>
      <c r="E100" s="137">
        <f>E101</f>
        <v>0</v>
      </c>
      <c r="F100" s="137">
        <f>F101</f>
        <v>0</v>
      </c>
      <c r="G100" s="137">
        <f>G101</f>
        <v>0</v>
      </c>
      <c r="H100" s="137">
        <f>H101</f>
        <v>0</v>
      </c>
      <c r="I100" s="137">
        <f>I101</f>
        <v>0</v>
      </c>
    </row>
    <row r="101" spans="1:9" ht="25.5" hidden="1" x14ac:dyDescent="0.25">
      <c r="A101" s="208" t="s">
        <v>130</v>
      </c>
      <c r="B101" s="208"/>
      <c r="C101" s="208"/>
      <c r="D101" s="125" t="s">
        <v>31</v>
      </c>
      <c r="E101" s="134">
        <f>SUM(E102:E104)</f>
        <v>0</v>
      </c>
      <c r="F101" s="134">
        <f>SUM(F102:F104)</f>
        <v>0</v>
      </c>
      <c r="G101" s="134">
        <f>SUM(G102:G104)</f>
        <v>0</v>
      </c>
      <c r="H101" s="134">
        <f>SUM(H102:H104)</f>
        <v>0</v>
      </c>
      <c r="I101" s="134">
        <f>SUM(I102:I104)</f>
        <v>0</v>
      </c>
    </row>
    <row r="102" spans="1:9" hidden="1" x14ac:dyDescent="0.25">
      <c r="A102" s="194" t="s">
        <v>143</v>
      </c>
      <c r="B102" s="195"/>
      <c r="C102" s="196"/>
      <c r="D102" s="124" t="s">
        <v>109</v>
      </c>
      <c r="E102" s="135"/>
      <c r="F102" s="135"/>
      <c r="G102" s="135"/>
      <c r="H102" s="135"/>
      <c r="I102" s="135"/>
    </row>
    <row r="103" spans="1:9" hidden="1" x14ac:dyDescent="0.25">
      <c r="A103" s="194" t="s">
        <v>144</v>
      </c>
      <c r="B103" s="195"/>
      <c r="C103" s="196"/>
      <c r="D103" s="124" t="s">
        <v>110</v>
      </c>
      <c r="E103" s="135"/>
      <c r="F103" s="135"/>
      <c r="G103" s="135"/>
      <c r="H103" s="135"/>
      <c r="I103" s="135"/>
    </row>
    <row r="104" spans="1:9" hidden="1" x14ac:dyDescent="0.25">
      <c r="A104" s="194" t="s">
        <v>131</v>
      </c>
      <c r="B104" s="195"/>
      <c r="C104" s="196"/>
      <c r="D104" s="124" t="s">
        <v>148</v>
      </c>
      <c r="E104" s="135"/>
      <c r="F104" s="135"/>
      <c r="G104" s="135">
        <v>0</v>
      </c>
      <c r="H104" s="135"/>
      <c r="I104" s="135"/>
    </row>
    <row r="105" spans="1:9" ht="25.5" hidden="1" x14ac:dyDescent="0.25">
      <c r="A105" s="216" t="s">
        <v>166</v>
      </c>
      <c r="B105" s="216"/>
      <c r="C105" s="216"/>
      <c r="D105" s="152" t="s">
        <v>167</v>
      </c>
      <c r="E105" s="153">
        <f>E106</f>
        <v>0</v>
      </c>
      <c r="F105" s="153">
        <f>F106</f>
        <v>0</v>
      </c>
      <c r="G105" s="153">
        <f>G106</f>
        <v>0</v>
      </c>
      <c r="H105" s="153">
        <f>H106</f>
        <v>0</v>
      </c>
      <c r="I105" s="153">
        <f>I106</f>
        <v>0</v>
      </c>
    </row>
    <row r="106" spans="1:9" ht="24.75" hidden="1" customHeight="1" x14ac:dyDescent="0.25">
      <c r="A106" s="208" t="s">
        <v>130</v>
      </c>
      <c r="B106" s="208"/>
      <c r="C106" s="208"/>
      <c r="D106" s="125" t="s">
        <v>31</v>
      </c>
      <c r="E106" s="134">
        <f>SUM(E107)</f>
        <v>0</v>
      </c>
      <c r="F106" s="134">
        <f>SUM(F107)</f>
        <v>0</v>
      </c>
      <c r="G106" s="134">
        <f>SUM(G107)</f>
        <v>0</v>
      </c>
      <c r="H106" s="134">
        <f>SUM(H107)</f>
        <v>0</v>
      </c>
      <c r="I106" s="134">
        <f>SUM(I107)</f>
        <v>0</v>
      </c>
    </row>
    <row r="107" spans="1:9" hidden="1" x14ac:dyDescent="0.25">
      <c r="A107" s="194" t="s">
        <v>131</v>
      </c>
      <c r="B107" s="195"/>
      <c r="C107" s="196"/>
      <c r="D107" s="124" t="s">
        <v>148</v>
      </c>
      <c r="E107" s="135">
        <v>0</v>
      </c>
      <c r="F107" s="135"/>
      <c r="G107" s="135"/>
      <c r="H107" s="135"/>
      <c r="I107" s="135"/>
    </row>
    <row r="108" spans="1:9" s="150" customFormat="1" x14ac:dyDescent="0.25">
      <c r="A108" s="212" t="s">
        <v>208</v>
      </c>
      <c r="B108" s="213"/>
      <c r="C108" s="214"/>
      <c r="D108" s="157" t="s">
        <v>205</v>
      </c>
      <c r="E108" s="139">
        <f>E109+E113</f>
        <v>0</v>
      </c>
      <c r="F108" s="139">
        <f t="shared" ref="F108:I108" si="0">F109+F113</f>
        <v>3217.6</v>
      </c>
      <c r="G108" s="139">
        <f t="shared" si="0"/>
        <v>5950</v>
      </c>
      <c r="H108" s="139">
        <f t="shared" si="0"/>
        <v>0</v>
      </c>
      <c r="I108" s="139">
        <f t="shared" si="0"/>
        <v>0</v>
      </c>
    </row>
    <row r="109" spans="1:9" s="150" customFormat="1" ht="25.5" x14ac:dyDescent="0.25">
      <c r="A109" s="216" t="s">
        <v>166</v>
      </c>
      <c r="B109" s="216"/>
      <c r="C109" s="216"/>
      <c r="D109" s="152" t="s">
        <v>206</v>
      </c>
      <c r="E109" s="153">
        <f t="shared" ref="E109:I109" si="1">E110</f>
        <v>0</v>
      </c>
      <c r="F109" s="153">
        <f t="shared" si="1"/>
        <v>3217.6</v>
      </c>
      <c r="G109" s="153">
        <f t="shared" si="1"/>
        <v>150</v>
      </c>
      <c r="H109" s="153">
        <f t="shared" si="1"/>
        <v>0</v>
      </c>
      <c r="I109" s="153">
        <f t="shared" si="1"/>
        <v>0</v>
      </c>
    </row>
    <row r="110" spans="1:9" s="150" customFormat="1" x14ac:dyDescent="0.25">
      <c r="A110" s="208" t="s">
        <v>134</v>
      </c>
      <c r="B110" s="208"/>
      <c r="C110" s="208"/>
      <c r="D110" s="125" t="s">
        <v>21</v>
      </c>
      <c r="E110" s="134">
        <f>SUM(E111:E112)</f>
        <v>0</v>
      </c>
      <c r="F110" s="134">
        <f>SUM(F111:F112)</f>
        <v>3217.6</v>
      </c>
      <c r="G110" s="134">
        <f>SUM(G111:G112)</f>
        <v>150</v>
      </c>
      <c r="H110" s="134">
        <f>SUM(H111:H112)</f>
        <v>0</v>
      </c>
      <c r="I110" s="134">
        <f>SUM(I111:I112)</f>
        <v>0</v>
      </c>
    </row>
    <row r="111" spans="1:9" s="150" customFormat="1" x14ac:dyDescent="0.25">
      <c r="A111" s="197" t="s">
        <v>135</v>
      </c>
      <c r="B111" s="198"/>
      <c r="C111" s="199"/>
      <c r="D111" s="165" t="s">
        <v>93</v>
      </c>
      <c r="E111" s="166">
        <v>0</v>
      </c>
      <c r="F111" s="166">
        <v>2500</v>
      </c>
      <c r="G111" s="166">
        <v>0</v>
      </c>
      <c r="H111" s="166">
        <v>0</v>
      </c>
      <c r="I111" s="166">
        <v>0</v>
      </c>
    </row>
    <row r="112" spans="1:9" s="150" customFormat="1" x14ac:dyDescent="0.25">
      <c r="A112" s="197" t="s">
        <v>136</v>
      </c>
      <c r="B112" s="198"/>
      <c r="C112" s="199"/>
      <c r="D112" s="165" t="s">
        <v>94</v>
      </c>
      <c r="E112" s="166">
        <v>0</v>
      </c>
      <c r="F112" s="166">
        <v>717.6</v>
      </c>
      <c r="G112" s="166">
        <v>150</v>
      </c>
      <c r="H112" s="166"/>
      <c r="I112" s="166"/>
    </row>
    <row r="113" spans="1:9" x14ac:dyDescent="0.25">
      <c r="A113" s="221" t="s">
        <v>217</v>
      </c>
      <c r="B113" s="221"/>
      <c r="C113" s="221"/>
      <c r="D113" s="168" t="s">
        <v>220</v>
      </c>
      <c r="E113" s="169">
        <f t="shared" ref="E113:I113" si="2">E114</f>
        <v>0</v>
      </c>
      <c r="F113" s="169">
        <f t="shared" si="2"/>
        <v>0</v>
      </c>
      <c r="G113" s="169">
        <f t="shared" si="2"/>
        <v>5800</v>
      </c>
      <c r="H113" s="169">
        <f t="shared" si="2"/>
        <v>0</v>
      </c>
      <c r="I113" s="169">
        <f t="shared" si="2"/>
        <v>0</v>
      </c>
    </row>
    <row r="114" spans="1:9" x14ac:dyDescent="0.25">
      <c r="A114" s="208" t="s">
        <v>134</v>
      </c>
      <c r="B114" s="208"/>
      <c r="C114" s="208"/>
      <c r="D114" s="125" t="s">
        <v>21</v>
      </c>
      <c r="E114" s="134">
        <f>SUM(E115:E116)</f>
        <v>0</v>
      </c>
      <c r="F114" s="134">
        <f>SUM(F115:F116)</f>
        <v>0</v>
      </c>
      <c r="G114" s="134">
        <f>SUM(G115:G116)</f>
        <v>5800</v>
      </c>
      <c r="H114" s="134">
        <f>SUM(H115:H116)</f>
        <v>0</v>
      </c>
      <c r="I114" s="134">
        <f>SUM(I115:I116)</f>
        <v>0</v>
      </c>
    </row>
    <row r="115" spans="1:9" x14ac:dyDescent="0.25">
      <c r="A115" s="197" t="s">
        <v>135</v>
      </c>
      <c r="B115" s="198"/>
      <c r="C115" s="199"/>
      <c r="D115" s="165" t="s">
        <v>93</v>
      </c>
      <c r="E115" s="166">
        <v>0</v>
      </c>
      <c r="F115" s="166">
        <v>0</v>
      </c>
      <c r="G115" s="166">
        <v>5000</v>
      </c>
      <c r="H115" s="166">
        <v>0</v>
      </c>
      <c r="I115" s="166">
        <v>0</v>
      </c>
    </row>
    <row r="116" spans="1:9" x14ac:dyDescent="0.25">
      <c r="A116" s="197" t="s">
        <v>136</v>
      </c>
      <c r="B116" s="198"/>
      <c r="C116" s="199"/>
      <c r="D116" s="165" t="s">
        <v>94</v>
      </c>
      <c r="E116" s="166">
        <v>0</v>
      </c>
      <c r="F116" s="166">
        <v>0</v>
      </c>
      <c r="G116" s="166">
        <v>800</v>
      </c>
      <c r="H116" s="166"/>
      <c r="I116" s="166"/>
    </row>
  </sheetData>
  <mergeCells count="114">
    <mergeCell ref="A113:C113"/>
    <mergeCell ref="A114:C114"/>
    <mergeCell ref="A115:C115"/>
    <mergeCell ref="A116:C116"/>
    <mergeCell ref="A105:C105"/>
    <mergeCell ref="A106:C106"/>
    <mergeCell ref="A107:C107"/>
    <mergeCell ref="A92:C92"/>
    <mergeCell ref="A26:C26"/>
    <mergeCell ref="A94:C94"/>
    <mergeCell ref="A103:C103"/>
    <mergeCell ref="A101:C101"/>
    <mergeCell ref="A99:C99"/>
    <mergeCell ref="A100:C100"/>
    <mergeCell ref="A98:C98"/>
    <mergeCell ref="A112:C112"/>
    <mergeCell ref="A109:C109"/>
    <mergeCell ref="A110:C110"/>
    <mergeCell ref="A111:C111"/>
    <mergeCell ref="A108:C108"/>
    <mergeCell ref="A104:C104"/>
    <mergeCell ref="A102:C102"/>
    <mergeCell ref="A71:C71"/>
    <mergeCell ref="A48:C48"/>
    <mergeCell ref="A34:C34"/>
    <mergeCell ref="A8:C8"/>
    <mergeCell ref="A6:C6"/>
    <mergeCell ref="A7:C7"/>
    <mergeCell ref="A29:C29"/>
    <mergeCell ref="A30:C30"/>
    <mergeCell ref="A32:C32"/>
    <mergeCell ref="A47:C47"/>
    <mergeCell ref="A44:C44"/>
    <mergeCell ref="A45:C45"/>
    <mergeCell ref="A46:C46"/>
    <mergeCell ref="A36:C36"/>
    <mergeCell ref="A37:C37"/>
    <mergeCell ref="A35:C35"/>
    <mergeCell ref="A31:C31"/>
    <mergeCell ref="A33:C33"/>
    <mergeCell ref="A38:C38"/>
    <mergeCell ref="A39:C39"/>
    <mergeCell ref="A40:C40"/>
    <mergeCell ref="A1:I1"/>
    <mergeCell ref="A3:I3"/>
    <mergeCell ref="A5:C5"/>
    <mergeCell ref="A17:C17"/>
    <mergeCell ref="A13:C13"/>
    <mergeCell ref="A19:C19"/>
    <mergeCell ref="A24:C24"/>
    <mergeCell ref="A28:C28"/>
    <mergeCell ref="A9:C9"/>
    <mergeCell ref="A11:C11"/>
    <mergeCell ref="A10:C10"/>
    <mergeCell ref="A12:C12"/>
    <mergeCell ref="A23:C23"/>
    <mergeCell ref="A22:C22"/>
    <mergeCell ref="A21:C21"/>
    <mergeCell ref="A14:C14"/>
    <mergeCell ref="A15:C15"/>
    <mergeCell ref="A16:C16"/>
    <mergeCell ref="A18:B18"/>
    <mergeCell ref="A20:C20"/>
    <mergeCell ref="A25:C25"/>
    <mergeCell ref="A27:C27"/>
    <mergeCell ref="A96:C96"/>
    <mergeCell ref="A97:C97"/>
    <mergeCell ref="A54:C54"/>
    <mergeCell ref="A76:C76"/>
    <mergeCell ref="A77:C77"/>
    <mergeCell ref="A78:C78"/>
    <mergeCell ref="A93:C93"/>
    <mergeCell ref="A56:C56"/>
    <mergeCell ref="A58:C58"/>
    <mergeCell ref="A59:C59"/>
    <mergeCell ref="A63:C63"/>
    <mergeCell ref="A64:C64"/>
    <mergeCell ref="A55:C55"/>
    <mergeCell ref="A90:C90"/>
    <mergeCell ref="A86:C86"/>
    <mergeCell ref="A87:C87"/>
    <mergeCell ref="A85:C85"/>
    <mergeCell ref="A88:C88"/>
    <mergeCell ref="A89:C89"/>
    <mergeCell ref="A82:C82"/>
    <mergeCell ref="A83:C83"/>
    <mergeCell ref="A84:C84"/>
    <mergeCell ref="A91:C91"/>
    <mergeCell ref="A95:C95"/>
    <mergeCell ref="A43:C43"/>
    <mergeCell ref="A60:C60"/>
    <mergeCell ref="A61:C61"/>
    <mergeCell ref="A41:C41"/>
    <mergeCell ref="A42:C42"/>
    <mergeCell ref="A62:C62"/>
    <mergeCell ref="A51:C51"/>
    <mergeCell ref="A66:C66"/>
    <mergeCell ref="A49:C49"/>
    <mergeCell ref="A73:C73"/>
    <mergeCell ref="A74:C74"/>
    <mergeCell ref="A80:C80"/>
    <mergeCell ref="A50:C50"/>
    <mergeCell ref="A65:C65"/>
    <mergeCell ref="A67:C67"/>
    <mergeCell ref="A79:C79"/>
    <mergeCell ref="A57:C57"/>
    <mergeCell ref="A81:C81"/>
    <mergeCell ref="A75:C75"/>
    <mergeCell ref="A72:C72"/>
    <mergeCell ref="A69:C69"/>
    <mergeCell ref="A70:C70"/>
    <mergeCell ref="A68:C68"/>
    <mergeCell ref="A52:C52"/>
    <mergeCell ref="A53:C53"/>
  </mergeCells>
  <pageMargins left="0.7" right="0.7" top="0.75" bottom="0.75" header="0.3" footer="0.3"/>
  <pageSetup paperSize="9" scale="7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SAŽETAK</vt:lpstr>
      <vt:lpstr> Račun prihoda i rashoda</vt:lpstr>
      <vt:lpstr>Prihodi i rashodi po izvorima</vt:lpstr>
      <vt:lpstr>Rashodi prema funkcijskoj kl</vt:lpstr>
      <vt:lpstr>Račun financiranja</vt:lpstr>
      <vt:lpstr>Račun financiranja po izvorima</vt:lpstr>
      <vt:lpstr>POSEBNI DIO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Marija Lacković</dc:creator>
  <cp:lastModifiedBy>leia smodla</cp:lastModifiedBy>
  <cp:lastPrinted>2024-10-14T12:48:17Z</cp:lastPrinted>
  <dcterms:created xsi:type="dcterms:W3CDTF">2022-08-12T12:51:27Z</dcterms:created>
  <dcterms:modified xsi:type="dcterms:W3CDTF">2025-12-10T10:55:57Z</dcterms:modified>
</cp:coreProperties>
</file>